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autoCompressPictures="0"/>
  <bookViews>
    <workbookView xWindow="-15" yWindow="-15" windowWidth="18495" windowHeight="11265"/>
  </bookViews>
  <sheets>
    <sheet name="Identification" sheetId="1" r:id="rId1"/>
    <sheet name="Bilan de compétences" sheetId="2" r:id="rId2"/>
  </sheets>
  <definedNames>
    <definedName name="_xlnm.Print_Area" localSheetId="1">'Bilan de compétences'!$A$1:$O$46</definedName>
    <definedName name="_xlnm.Print_Area" localSheetId="0">Identification!$A$1:$I$26</definedName>
  </definedNames>
  <calcPr calcId="124519"/>
</workbook>
</file>

<file path=xl/calcChain.xml><?xml version="1.0" encoding="utf-8"?>
<calcChain xmlns="http://schemas.openxmlformats.org/spreadsheetml/2006/main">
  <c r="T21" i="2"/>
  <c r="Q21"/>
  <c r="M21"/>
  <c r="U21"/>
  <c r="T22"/>
  <c r="Q22"/>
  <c r="M22"/>
  <c r="U22"/>
  <c r="H43"/>
  <c r="B43"/>
  <c r="B44"/>
  <c r="I36"/>
  <c r="T24"/>
  <c r="M24"/>
  <c r="U24"/>
  <c r="T12"/>
  <c r="M12"/>
  <c r="U12"/>
  <c r="T25"/>
  <c r="M25"/>
  <c r="U25"/>
  <c r="Q28"/>
  <c r="R28"/>
  <c r="T28"/>
  <c r="M28"/>
  <c r="U28"/>
  <c r="T27"/>
  <c r="M27"/>
  <c r="U27"/>
  <c r="Q27"/>
  <c r="T18"/>
  <c r="M18"/>
  <c r="U18"/>
  <c r="T19"/>
  <c r="M19"/>
  <c r="U19"/>
  <c r="Q18"/>
  <c r="Q19"/>
  <c r="Q20"/>
  <c r="C39"/>
  <c r="B39"/>
  <c r="Q7"/>
  <c r="Q8"/>
  <c r="Q9"/>
  <c r="Q10"/>
  <c r="Q5"/>
  <c r="Q6"/>
  <c r="T17"/>
  <c r="M17"/>
  <c r="U17"/>
  <c r="T15"/>
  <c r="M15"/>
  <c r="U15"/>
  <c r="T14"/>
  <c r="M14"/>
  <c r="U14"/>
  <c r="T13"/>
  <c r="M13"/>
  <c r="U13"/>
  <c r="T26"/>
  <c r="M26"/>
  <c r="U26"/>
  <c r="T20"/>
  <c r="M20"/>
  <c r="U20"/>
  <c r="T5"/>
  <c r="M5"/>
  <c r="U5"/>
  <c r="T6"/>
  <c r="M6"/>
  <c r="U6"/>
  <c r="T7"/>
  <c r="M7"/>
  <c r="U7"/>
  <c r="T8"/>
  <c r="M8"/>
  <c r="U8"/>
  <c r="T9"/>
  <c r="M9"/>
  <c r="U9"/>
  <c r="T10"/>
  <c r="M10"/>
  <c r="U10"/>
  <c r="Q17"/>
  <c r="Q15"/>
  <c r="Q12"/>
  <c r="Q13"/>
  <c r="Q14"/>
  <c r="Q24"/>
  <c r="R27"/>
  <c r="P27"/>
  <c r="Q25"/>
  <c r="Q26"/>
  <c r="R10"/>
  <c r="P10"/>
  <c r="R6"/>
  <c r="R25"/>
  <c r="Q11"/>
  <c r="H30"/>
  <c r="R18"/>
  <c r="R14"/>
  <c r="R17"/>
  <c r="R12"/>
  <c r="P12"/>
  <c r="R21"/>
  <c r="Q16"/>
  <c r="H31"/>
  <c r="R22"/>
  <c r="R19"/>
  <c r="R15"/>
  <c r="R8"/>
  <c r="Q4"/>
  <c r="H29"/>
  <c r="R20"/>
  <c r="P20"/>
  <c r="R5"/>
  <c r="R9"/>
  <c r="R24"/>
  <c r="Q23"/>
  <c r="H32"/>
  <c r="R7"/>
  <c r="R26"/>
  <c r="P25"/>
  <c r="R13"/>
  <c r="R11"/>
  <c r="U4"/>
  <c r="V4"/>
  <c r="R16"/>
  <c r="P17"/>
  <c r="P21"/>
  <c r="P13"/>
  <c r="P11"/>
  <c r="R4"/>
  <c r="P5"/>
  <c r="P4"/>
  <c r="P24"/>
  <c r="P23"/>
  <c r="R23"/>
  <c r="P16"/>
  <c r="I34"/>
</calcChain>
</file>

<file path=xl/sharedStrings.xml><?xml version="1.0" encoding="utf-8"?>
<sst xmlns="http://schemas.openxmlformats.org/spreadsheetml/2006/main" count="179" uniqueCount="106">
  <si>
    <t>Identifications</t>
  </si>
  <si>
    <t>Poids de la compétence</t>
  </si>
  <si>
    <t>Date</t>
  </si>
  <si>
    <t>Note obtenue par calcul automatique</t>
  </si>
  <si>
    <t>COMPÉTENCES ÉVALUÉES</t>
  </si>
  <si>
    <t>Établissement du candidat</t>
  </si>
  <si>
    <t>Nom et prénom du candidat</t>
  </si>
  <si>
    <t>Non</t>
  </si>
  <si>
    <t xml:space="preserve">                                      Indicateurs de performance                        </t>
  </si>
  <si>
    <t>3/3</t>
  </si>
  <si>
    <t>Notes</t>
  </si>
  <si>
    <t xml:space="preserve">Diplôme </t>
  </si>
  <si>
    <r>
      <rPr>
        <sz val="10"/>
        <rFont val="Calibri"/>
        <family val="2"/>
      </rPr>
      <t>É</t>
    </r>
    <r>
      <rPr>
        <sz val="10"/>
        <rFont val="Arial"/>
      </rPr>
      <t>preuve</t>
    </r>
  </si>
  <si>
    <t xml:space="preserve">Coefficient </t>
  </si>
  <si>
    <t xml:space="preserve">Session  </t>
  </si>
  <si>
    <t>Nom du candidat</t>
  </si>
  <si>
    <t xml:space="preserve">Prénom du candidat </t>
  </si>
  <si>
    <t>Éval</t>
  </si>
  <si>
    <t>C311</t>
  </si>
  <si>
    <t xml:space="preserve">Les sous-ensembles, les éléments sont isolés des circuits d'énergies et d'information conformément aux prescriptions </t>
  </si>
  <si>
    <t>Les sous-ensembles, les éléments sont déposés et reposés conformément aux prescriptions</t>
  </si>
  <si>
    <t>La vidange et/ou la purge des circuits fluidiques sont réalisées conformément à la réglementation en vigueur</t>
  </si>
  <si>
    <t>Les circuits fluidiques sont complétés</t>
  </si>
  <si>
    <t>Le temps imparti est respecté</t>
  </si>
  <si>
    <t>La remise en état permet le rétablissement de la fonction, conformément aux prescriptions</t>
  </si>
  <si>
    <t>C312</t>
  </si>
  <si>
    <t>Réparer les sous-ensembles, les éléments</t>
  </si>
  <si>
    <t>C341</t>
  </si>
  <si>
    <t>Effectuer les réglages des systèmes.</t>
  </si>
  <si>
    <t>Les réglages sont conformes aux préconisations</t>
  </si>
  <si>
    <t xml:space="preserve">Les paramétrages respectent les caractéristiques et spécificités du véhicule </t>
  </si>
  <si>
    <t>Les indicateurs de maintenance sont remis à jour</t>
  </si>
  <si>
    <t>Les indicateurs de maintenance correspondent aux conditions d’utilisation du véhicule</t>
  </si>
  <si>
    <t>Paramétrer les systèmes</t>
  </si>
  <si>
    <t>C342</t>
  </si>
  <si>
    <t>C3.5 : PREPARER LE VEHICULE</t>
  </si>
  <si>
    <t>Préparer le véhicule pour l’intervention</t>
  </si>
  <si>
    <t>C351</t>
  </si>
  <si>
    <t>Préparer le véhicule pour la restitution</t>
  </si>
  <si>
    <t>C352</t>
  </si>
  <si>
    <t>Les protections du véhicule (Housse, siège, tapis...) sont correctement mises en place</t>
  </si>
  <si>
    <t>La procédure qualité de l'entreprise est respectée</t>
  </si>
  <si>
    <t>Le positionnement du véhicule est adapté à l'intervention</t>
  </si>
  <si>
    <t>Le véhicule est prêt à la restitution conformément à la procédure qualité de l'entreprise</t>
  </si>
  <si>
    <t>C3.6 : GERER LE POSTE DE TRAVAIL</t>
  </si>
  <si>
    <t>C361</t>
  </si>
  <si>
    <t>C362</t>
  </si>
  <si>
    <t>C363</t>
  </si>
  <si>
    <t>Organiser le poste de travail</t>
  </si>
  <si>
    <t>Maintenir en état le poste de travail</t>
  </si>
  <si>
    <t>Appliquer les règles en lien avec l'hygiène, la santé, la sécurité et l'environnement</t>
  </si>
  <si>
    <t>L'organisation garantit l'efficacité et la sécurité de l'intervention</t>
  </si>
  <si>
    <t>Le poste de travail et les équipements sont nettoyés, rangés, remis en état</t>
  </si>
  <si>
    <t>Les anomalies liées  aux équipements sont signalées à sa hiérarchie</t>
  </si>
  <si>
    <t xml:space="preserve">Les déchets sont classés et évacués dans le respect des protocoles ou des prescriptions de l'entreprise </t>
  </si>
  <si>
    <t>Les règles d'hygiène, de santé, de sécurité et d'e protection de l'environnement sont respectées.</t>
  </si>
  <si>
    <t>Taux d'indicateurs évalués pour C3.1</t>
  </si>
  <si>
    <t>Taux d'indicateurs évalués pour C3.4</t>
  </si>
  <si>
    <t>Taux d'indicateurs évalués pour C3.5</t>
  </si>
  <si>
    <t>Taux d'indicateurs évalués pour C3.6</t>
  </si>
  <si>
    <t>/20</t>
  </si>
  <si>
    <t>Note X coefficient</t>
  </si>
  <si>
    <r>
      <t xml:space="preserve">                                                                                                         </t>
    </r>
    <r>
      <rPr>
        <sz val="14"/>
        <rFont val="Arial"/>
        <family val="2"/>
      </rPr>
      <t>Note sur 20 proposée au jury</t>
    </r>
    <r>
      <rPr>
        <sz val="10"/>
        <rFont val="Arial"/>
        <family val="2"/>
      </rPr>
      <t xml:space="preserve">                                                                            (la cellule est rouge si la note n'est pas validable)  </t>
    </r>
  </si>
  <si>
    <t>/80</t>
  </si>
  <si>
    <t>Nom et prénom des examinateurs                                                         attribuant la note</t>
  </si>
  <si>
    <t xml:space="preserve"> Les lignes renseignent automatiquement la feuille "Bilan de compétences" sauf la date à renseigner manuellement le jour de l'attribution de la note</t>
  </si>
  <si>
    <t>Effectuer les contrôles définis par la procédure</t>
  </si>
  <si>
    <t>T1.1</t>
  </si>
  <si>
    <t>T1.2</t>
  </si>
  <si>
    <t>Remplacer les sous-ensembles, les éléments, les produits. Ajuster les niveaux</t>
  </si>
  <si>
    <t>Effectuer la mise à jour des indicateurs de maintenance</t>
  </si>
  <si>
    <t>T1.3</t>
  </si>
  <si>
    <t>T3.1</t>
  </si>
  <si>
    <t>T3.2</t>
  </si>
  <si>
    <t>T4.1</t>
  </si>
  <si>
    <t>Remplacer, réparer les sous- ensembles, les éléments</t>
  </si>
  <si>
    <t>Régler, paramétrer</t>
  </si>
  <si>
    <t>Prendre en charge le véhicule</t>
  </si>
  <si>
    <t>Restituer le véhicule</t>
  </si>
  <si>
    <t>T4.2</t>
  </si>
  <si>
    <t>A3. Maintenance corrective</t>
  </si>
  <si>
    <t>A1. Maintenance périodique</t>
  </si>
  <si>
    <t>A4. Réception-Restitution du véhicule</t>
  </si>
  <si>
    <t>Tâches support de l'évaluation</t>
  </si>
  <si>
    <t>Noms et prénoms des évaluateurs</t>
  </si>
  <si>
    <t>Appréciation globale</t>
  </si>
  <si>
    <t>Emargements</t>
  </si>
  <si>
    <t>La consignation du véhicule est constatée</t>
  </si>
  <si>
    <t>Toutes les cases grisées doivent être renseignées par les professeurs concernés. Elles deviennent blanches une fois remplies</t>
  </si>
  <si>
    <t>Description du travail demandé</t>
  </si>
  <si>
    <t>C3.1 : REMETTRE EN CONFORMITE LES SYSTEMES, LES SOUS-SYSTEMES, LES ELEMENTS</t>
  </si>
  <si>
    <t>Remplacer les sous-ensembles, les éléments, les fluides</t>
  </si>
  <si>
    <t>Effectuer les réglages des différents systèmes</t>
  </si>
  <si>
    <t xml:space="preserve">Les paramétrages respectent les caractéristiques et la configuration du véhicule </t>
  </si>
  <si>
    <t>Les indicateurs de maintenance sont mis à jour</t>
  </si>
  <si>
    <t>Les protections du véhicule sont correctement mises en place</t>
  </si>
  <si>
    <t>Les règles d'hygiène, de santé, de sécurité et de protection de l'environnement sont respectées</t>
  </si>
  <si>
    <t>E31 : Réalisation d'interventions sur véhicule</t>
  </si>
  <si>
    <t>Réalisation d'interventions sur véhicule</t>
  </si>
  <si>
    <t>C353</t>
  </si>
  <si>
    <t>Préparer le véhicule pour la livraison</t>
  </si>
  <si>
    <t>C3.4 : REGLER, PARAMETRER UN SYSTÈME</t>
  </si>
  <si>
    <t>BACPRO Maintenance des véhicules Option C</t>
  </si>
  <si>
    <t>Baccalauréat professionnel  " Maintenance des véhicules " Option C : Motocycles</t>
  </si>
  <si>
    <t>Le protocole de décaissage est respecté</t>
  </si>
  <si>
    <t>Les équipements et accessoires sont montés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</si>
</sst>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i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4"/>
      <name val="Arial"/>
      <family val="2"/>
    </font>
    <font>
      <b/>
      <sz val="14"/>
      <name val="Arial"/>
      <family val="2"/>
    </font>
    <font>
      <sz val="10"/>
      <name val="Calibri"/>
      <family val="2"/>
    </font>
    <font>
      <sz val="10"/>
      <color indexed="9"/>
      <name val="Arial"/>
      <family val="2"/>
    </font>
    <font>
      <sz val="9"/>
      <name val="Arial Narrow"/>
      <family val="2"/>
    </font>
    <font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indexed="12"/>
      <name val="Arial"/>
      <family val="2"/>
    </font>
    <font>
      <b/>
      <sz val="10"/>
      <color rgb="FF0000FF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88">
    <xf numFmtId="0" fontId="0" fillId="0" borderId="0" xfId="0"/>
    <xf numFmtId="0" fontId="18" fillId="0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center" vertical="center"/>
    </xf>
    <xf numFmtId="9" fontId="14" fillId="0" borderId="0" xfId="0" applyNumberFormat="1" applyFont="1" applyBorder="1" applyAlignment="1" applyProtection="1">
      <alignment horizontal="center" vertical="center"/>
    </xf>
    <xf numFmtId="10" fontId="17" fillId="0" borderId="0" xfId="0" applyNumberFormat="1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2" fontId="17" fillId="0" borderId="0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0" fillId="0" borderId="0" xfId="0" applyFill="1" applyBorder="1" applyProtection="1"/>
    <xf numFmtId="0" fontId="0" fillId="0" borderId="0" xfId="0" applyBorder="1" applyProtection="1"/>
    <xf numFmtId="0" fontId="2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12" fontId="13" fillId="0" borderId="2" xfId="0" applyNumberFormat="1" applyFont="1" applyBorder="1" applyAlignment="1" applyProtection="1">
      <alignment horizontal="center" vertical="center"/>
    </xf>
    <xf numFmtId="49" fontId="13" fillId="0" borderId="2" xfId="0" applyNumberFormat="1" applyFont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left" vertical="center" wrapText="1"/>
    </xf>
    <xf numFmtId="9" fontId="19" fillId="4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horizontal="center" vertical="center"/>
    </xf>
    <xf numFmtId="1" fontId="2" fillId="3" borderId="0" xfId="0" applyNumberFormat="1" applyFont="1" applyFill="1" applyBorder="1" applyAlignment="1" applyProtection="1">
      <alignment horizontal="center" vertical="center"/>
    </xf>
    <xf numFmtId="2" fontId="14" fillId="0" borderId="0" xfId="0" applyNumberFormat="1" applyFont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 wrapText="1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Protection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/>
    </xf>
    <xf numFmtId="9" fontId="10" fillId="0" borderId="0" xfId="0" applyNumberFormat="1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Protection="1"/>
    <xf numFmtId="0" fontId="24" fillId="0" borderId="0" xfId="0" applyFont="1" applyBorder="1" applyAlignment="1" applyProtection="1">
      <alignment horizontal="center" vertical="top" wrapText="1"/>
    </xf>
    <xf numFmtId="164" fontId="24" fillId="0" borderId="0" xfId="0" applyNumberFormat="1" applyFont="1" applyBorder="1" applyAlignment="1" applyProtection="1">
      <alignment horizontal="center" vertical="top" wrapText="1"/>
    </xf>
    <xf numFmtId="22" fontId="31" fillId="0" borderId="0" xfId="0" applyNumberFormat="1" applyFont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8" fillId="0" borderId="1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2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horizontal="center" wrapText="1"/>
    </xf>
    <xf numFmtId="0" fontId="11" fillId="0" borderId="1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2" fillId="0" borderId="0" xfId="0" applyFont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1" fontId="34" fillId="0" borderId="0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Fill="1" applyBorder="1" applyAlignment="1" applyProtection="1">
      <alignment vertical="center"/>
    </xf>
    <xf numFmtId="1" fontId="32" fillId="0" borderId="0" xfId="0" applyNumberFormat="1" applyFont="1" applyBorder="1" applyAlignment="1" applyProtection="1">
      <alignment vertical="center"/>
    </xf>
    <xf numFmtId="1" fontId="32" fillId="0" borderId="0" xfId="0" applyNumberFormat="1" applyFont="1" applyProtection="1"/>
    <xf numFmtId="1" fontId="34" fillId="0" borderId="0" xfId="0" applyNumberFormat="1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 vertical="center"/>
    </xf>
    <xf numFmtId="1" fontId="32" fillId="0" borderId="0" xfId="0" applyNumberFormat="1" applyFont="1" applyBorder="1" applyAlignment="1" applyProtection="1">
      <alignment horizontal="center" vertical="center"/>
    </xf>
    <xf numFmtId="1" fontId="32" fillId="0" borderId="0" xfId="0" applyNumberFormat="1" applyFont="1" applyAlignment="1" applyProtection="1">
      <alignment horizontal="center" vertical="center"/>
    </xf>
    <xf numFmtId="1" fontId="34" fillId="0" borderId="0" xfId="0" applyNumberFormat="1" applyFont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1" fontId="35" fillId="0" borderId="0" xfId="0" applyNumberFormat="1" applyFont="1" applyBorder="1" applyAlignment="1" applyProtection="1">
      <alignment horizontal="center" vertical="center"/>
    </xf>
    <xf numFmtId="2" fontId="32" fillId="0" borderId="0" xfId="0" applyNumberFormat="1" applyFont="1" applyBorder="1" applyAlignment="1" applyProtection="1">
      <alignment horizontal="center" vertical="center"/>
    </xf>
    <xf numFmtId="1" fontId="32" fillId="0" borderId="0" xfId="0" applyNumberFormat="1" applyFont="1" applyFill="1" applyBorder="1" applyAlignment="1" applyProtection="1">
      <alignment horizontal="center" vertical="center"/>
    </xf>
    <xf numFmtId="164" fontId="32" fillId="0" borderId="0" xfId="0" applyNumberFormat="1" applyFont="1" applyAlignment="1" applyProtection="1">
      <alignment horizontal="center" vertical="center"/>
    </xf>
    <xf numFmtId="2" fontId="34" fillId="0" borderId="0" xfId="0" applyNumberFormat="1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vertical="center" wrapText="1"/>
    </xf>
    <xf numFmtId="0" fontId="3" fillId="4" borderId="16" xfId="0" applyFont="1" applyFill="1" applyBorder="1" applyAlignment="1" applyProtection="1">
      <alignment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8" xfId="0" applyBorder="1" applyAlignment="1" applyProtection="1">
      <alignment vertical="center" wrapText="1"/>
    </xf>
    <xf numFmtId="0" fontId="0" fillId="0" borderId="19" xfId="0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0" fontId="0" fillId="0" borderId="20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21" xfId="0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21" xfId="0" applyFont="1" applyBorder="1" applyAlignment="1" applyProtection="1">
      <alignment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0" fontId="25" fillId="0" borderId="25" xfId="0" applyFont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9" fillId="0" borderId="15" xfId="0" applyFont="1" applyBorder="1" applyAlignment="1" applyProtection="1">
      <alignment horizontal="center"/>
    </xf>
    <xf numFmtId="0" fontId="11" fillId="0" borderId="27" xfId="0" applyFont="1" applyBorder="1" applyAlignment="1" applyProtection="1">
      <alignment horizontal="center" vertical="center"/>
    </xf>
    <xf numFmtId="0" fontId="0" fillId="0" borderId="0" xfId="0" applyBorder="1" applyAlignment="1" applyProtection="1"/>
    <xf numFmtId="0" fontId="36" fillId="0" borderId="0" xfId="0" applyFont="1" applyBorder="1" applyAlignment="1" applyProtection="1">
      <alignment vertical="center"/>
    </xf>
    <xf numFmtId="0" fontId="36" fillId="0" borderId="0" xfId="0" applyFont="1" applyProtection="1"/>
    <xf numFmtId="2" fontId="37" fillId="0" borderId="0" xfId="2" applyNumberFormat="1" applyFont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35" fillId="0" borderId="0" xfId="0" applyNumberFormat="1" applyFont="1" applyFill="1" applyBorder="1" applyAlignment="1" applyProtection="1">
      <alignment horizontal="center" vertical="center" wrapText="1"/>
    </xf>
    <xf numFmtId="2" fontId="35" fillId="0" borderId="0" xfId="0" applyNumberFormat="1" applyFont="1" applyFill="1" applyBorder="1" applyAlignment="1" applyProtection="1">
      <alignment horizontal="center" vertical="center"/>
    </xf>
    <xf numFmtId="0" fontId="1" fillId="2" borderId="8" xfId="1" applyFont="1" applyFill="1" applyBorder="1" applyAlignment="1" applyProtection="1">
      <alignment horizontal="center" vertical="center" wrapText="1"/>
      <protection locked="0"/>
    </xf>
    <xf numFmtId="0" fontId="1" fillId="2" borderId="8" xfId="1" applyFont="1" applyFill="1" applyBorder="1" applyAlignment="1" applyProtection="1">
      <alignment horizontal="center" vertical="center"/>
      <protection locked="0"/>
    </xf>
    <xf numFmtId="0" fontId="18" fillId="0" borderId="1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horizontal="center" vertical="center"/>
    </xf>
    <xf numFmtId="1" fontId="35" fillId="0" borderId="0" xfId="1" applyNumberFormat="1" applyFont="1" applyBorder="1" applyAlignment="1" applyProtection="1">
      <alignment horizontal="center" vertical="center"/>
    </xf>
    <xf numFmtId="2" fontId="32" fillId="0" borderId="0" xfId="1" applyNumberFormat="1" applyFont="1" applyBorder="1" applyAlignment="1" applyProtection="1">
      <alignment horizontal="center" vertical="center"/>
    </xf>
    <xf numFmtId="1" fontId="32" fillId="0" borderId="0" xfId="1" applyNumberFormat="1" applyFont="1" applyBorder="1" applyAlignment="1" applyProtection="1">
      <alignment horizontal="center" vertical="center"/>
    </xf>
    <xf numFmtId="1" fontId="32" fillId="0" borderId="0" xfId="1" applyNumberFormat="1" applyFont="1" applyFill="1" applyBorder="1" applyAlignment="1" applyProtection="1">
      <alignment horizontal="center" vertical="center"/>
    </xf>
    <xf numFmtId="1" fontId="32" fillId="0" borderId="0" xfId="1" applyNumberFormat="1" applyFont="1" applyAlignment="1" applyProtection="1">
      <alignment horizontal="center" vertical="center"/>
    </xf>
    <xf numFmtId="0" fontId="1" fillId="0" borderId="0" xfId="1" applyFont="1" applyProtection="1"/>
    <xf numFmtId="0" fontId="1" fillId="0" borderId="0" xfId="1" applyFont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35" fillId="0" borderId="0" xfId="0" applyFont="1" applyBorder="1" applyAlignment="1" applyProtection="1">
      <alignment vertical="center"/>
    </xf>
    <xf numFmtId="10" fontId="32" fillId="0" borderId="0" xfId="0" applyNumberFormat="1" applyFont="1" applyBorder="1" applyAlignment="1" applyProtection="1">
      <alignment vertical="center"/>
    </xf>
    <xf numFmtId="0" fontId="32" fillId="0" borderId="0" xfId="0" applyFont="1" applyProtection="1"/>
    <xf numFmtId="0" fontId="32" fillId="0" borderId="0" xfId="0" applyFont="1" applyBorder="1" applyAlignment="1" applyProtection="1">
      <alignment horizontal="center" vertical="center" wrapText="1"/>
    </xf>
    <xf numFmtId="165" fontId="32" fillId="0" borderId="0" xfId="0" applyNumberFormat="1" applyFont="1" applyBorder="1" applyAlignment="1" applyProtection="1">
      <alignment vertical="center"/>
    </xf>
    <xf numFmtId="1" fontId="32" fillId="0" borderId="0" xfId="0" applyNumberFormat="1" applyFont="1" applyAlignment="1" applyProtection="1">
      <alignment horizontal="center"/>
    </xf>
    <xf numFmtId="0" fontId="32" fillId="0" borderId="0" xfId="0" applyFont="1" applyBorder="1" applyProtection="1"/>
    <xf numFmtId="0" fontId="27" fillId="0" borderId="1" xfId="0" applyFont="1" applyBorder="1" applyAlignment="1" applyProtection="1">
      <alignment horizontal="left" vertical="center" wrapText="1"/>
    </xf>
    <xf numFmtId="0" fontId="27" fillId="0" borderId="12" xfId="0" applyFont="1" applyBorder="1" applyAlignment="1" applyProtection="1">
      <alignment horizontal="left" vertical="center" wrapText="1"/>
    </xf>
    <xf numFmtId="0" fontId="3" fillId="4" borderId="28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3" fillId="4" borderId="25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 vertical="center" wrapText="1"/>
    </xf>
    <xf numFmtId="0" fontId="3" fillId="4" borderId="14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30" xfId="0" applyFont="1" applyFill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28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4" xfId="0" applyFont="1" applyBorder="1" applyAlignment="1" applyProtection="1">
      <alignment horizontal="left" vertical="center" wrapText="1"/>
    </xf>
    <xf numFmtId="0" fontId="27" fillId="0" borderId="11" xfId="0" applyFont="1" applyBorder="1" applyAlignment="1" applyProtection="1">
      <alignment horizontal="left" vertical="center" wrapText="1"/>
    </xf>
    <xf numFmtId="0" fontId="1" fillId="0" borderId="7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1" fillId="0" borderId="8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1" fillId="0" borderId="37" xfId="0" applyFont="1" applyBorder="1" applyAlignment="1" applyProtection="1">
      <alignment horizontal="left" vertical="center" wrapText="1"/>
    </xf>
    <xf numFmtId="0" fontId="19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21" fillId="0" borderId="35" xfId="0" applyFont="1" applyBorder="1" applyAlignment="1" applyProtection="1">
      <alignment horizontal="center" vertical="center"/>
    </xf>
    <xf numFmtId="0" fontId="21" fillId="0" borderId="3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8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3" fillId="4" borderId="7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8" xfId="0" applyFont="1" applyFill="1" applyBorder="1" applyAlignment="1" applyProtection="1">
      <alignment horizontal="left" vertical="center"/>
    </xf>
    <xf numFmtId="0" fontId="19" fillId="0" borderId="7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2" fontId="19" fillId="0" borderId="2" xfId="0" applyNumberFormat="1" applyFont="1" applyBorder="1" applyAlignment="1" applyProtection="1">
      <alignment horizontal="center" vertical="center"/>
    </xf>
    <xf numFmtId="10" fontId="3" fillId="3" borderId="0" xfId="0" applyNumberFormat="1" applyFont="1" applyFill="1" applyBorder="1" applyAlignment="1" applyProtection="1">
      <alignment horizontal="center" vertical="center" wrapText="1"/>
    </xf>
    <xf numFmtId="10" fontId="3" fillId="0" borderId="0" xfId="0" applyNumberFormat="1" applyFont="1" applyBorder="1" applyAlignment="1" applyProtection="1">
      <alignment horizontal="center" vertical="center" wrapText="1"/>
    </xf>
    <xf numFmtId="164" fontId="26" fillId="0" borderId="34" xfId="0" applyNumberFormat="1" applyFont="1" applyBorder="1" applyAlignment="1" applyProtection="1">
      <alignment horizontal="center" vertical="center"/>
      <protection locked="0"/>
    </xf>
    <xf numFmtId="164" fontId="26" fillId="0" borderId="35" xfId="0" applyNumberFormat="1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right" vertical="center" wrapText="1"/>
    </xf>
    <xf numFmtId="0" fontId="2" fillId="0" borderId="6" xfId="0" applyFont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26" fillId="0" borderId="41" xfId="0" applyFont="1" applyBorder="1" applyAlignment="1" applyProtection="1">
      <alignment horizontal="center" vertical="center"/>
    </xf>
    <xf numFmtId="0" fontId="26" fillId="0" borderId="42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 wrapText="1"/>
    </xf>
    <xf numFmtId="0" fontId="19" fillId="3" borderId="10" xfId="0" applyFont="1" applyFill="1" applyBorder="1" applyAlignment="1" applyProtection="1">
      <alignment horizontal="right" vertical="center" wrapText="1"/>
    </xf>
    <xf numFmtId="0" fontId="19" fillId="0" borderId="10" xfId="0" applyFont="1" applyBorder="1" applyAlignment="1" applyProtection="1">
      <alignment horizontal="right" vertical="center" wrapText="1"/>
    </xf>
    <xf numFmtId="2" fontId="35" fillId="0" borderId="0" xfId="0" applyNumberFormat="1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8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2" fontId="35" fillId="0" borderId="0" xfId="0" applyNumberFormat="1" applyFont="1" applyFill="1" applyBorder="1" applyAlignment="1" applyProtection="1">
      <alignment horizontal="center" vertical="center" wrapText="1"/>
    </xf>
    <xf numFmtId="0" fontId="1" fillId="0" borderId="26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37" xfId="0" applyFont="1" applyFill="1" applyBorder="1" applyAlignment="1" applyProtection="1">
      <alignment horizontal="left" vertical="center"/>
    </xf>
    <xf numFmtId="0" fontId="3" fillId="0" borderId="40" xfId="0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1" fillId="0" borderId="4" xfId="1" applyFont="1" applyFill="1" applyBorder="1" applyAlignment="1" applyProtection="1">
      <alignment horizontal="left" vertical="center" wrapText="1"/>
    </xf>
    <xf numFmtId="0" fontId="1" fillId="2" borderId="7" xfId="1" applyFont="1" applyFill="1" applyBorder="1" applyAlignment="1" applyProtection="1">
      <alignment horizontal="left" vertical="center" wrapText="1"/>
    </xf>
    <xf numFmtId="0" fontId="1" fillId="2" borderId="6" xfId="1" applyFont="1" applyFill="1" applyBorder="1" applyAlignment="1" applyProtection="1">
      <alignment horizontal="left" vertical="center" wrapText="1"/>
    </xf>
    <xf numFmtId="0" fontId="1" fillId="2" borderId="8" xfId="1" applyFont="1" applyFill="1" applyBorder="1" applyAlignment="1" applyProtection="1">
      <alignment horizontal="left" vertical="center" wrapText="1"/>
    </xf>
    <xf numFmtId="2" fontId="35" fillId="0" borderId="3" xfId="0" applyNumberFormat="1" applyFont="1" applyFill="1" applyBorder="1" applyAlignment="1" applyProtection="1">
      <alignment horizontal="center" vertical="center"/>
    </xf>
    <xf numFmtId="0" fontId="19" fillId="0" borderId="15" xfId="0" applyFont="1" applyBorder="1" applyAlignment="1" applyProtection="1">
      <alignment horizontal="center" vertical="center" wrapText="1"/>
    </xf>
    <xf numFmtId="0" fontId="19" fillId="0" borderId="39" xfId="0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25" fillId="0" borderId="7" xfId="0" applyFont="1" applyBorder="1" applyAlignment="1" applyProtection="1">
      <alignment horizontal="right" vertical="center"/>
    </xf>
    <xf numFmtId="0" fontId="25" fillId="0" borderId="6" xfId="0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center"/>
    </xf>
    <xf numFmtId="0" fontId="11" fillId="0" borderId="6" xfId="0" applyFont="1" applyBorder="1" applyAlignment="1" applyProtection="1">
      <alignment horizontal="center"/>
    </xf>
    <xf numFmtId="0" fontId="11" fillId="0" borderId="30" xfId="0" applyFont="1" applyBorder="1" applyAlignment="1" applyProtection="1">
      <alignment horizontal="center"/>
    </xf>
    <xf numFmtId="14" fontId="30" fillId="0" borderId="27" xfId="0" applyNumberFormat="1" applyFont="1" applyBorder="1" applyAlignment="1" applyProtection="1">
      <alignment horizontal="center" vertical="center"/>
    </xf>
    <xf numFmtId="0" fontId="30" fillId="0" borderId="32" xfId="0" applyFont="1" applyBorder="1" applyProtection="1"/>
    <xf numFmtId="0" fontId="30" fillId="0" borderId="33" xfId="0" applyFont="1" applyBorder="1" applyProtection="1"/>
    <xf numFmtId="0" fontId="11" fillId="0" borderId="38" xfId="0" applyFont="1" applyBorder="1" applyAlignment="1" applyProtection="1">
      <alignment horizontal="center"/>
    </xf>
    <xf numFmtId="0" fontId="11" fillId="0" borderId="32" xfId="0" applyFont="1" applyBorder="1" applyAlignment="1" applyProtection="1">
      <alignment horizontal="center"/>
    </xf>
    <xf numFmtId="0" fontId="11" fillId="0" borderId="33" xfId="0" applyFont="1" applyBorder="1" applyAlignment="1" applyProtection="1">
      <alignment horizontal="center"/>
    </xf>
    <xf numFmtId="0" fontId="19" fillId="3" borderId="0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right" vertical="center" wrapText="1"/>
    </xf>
    <xf numFmtId="0" fontId="19" fillId="0" borderId="11" xfId="0" applyFont="1" applyBorder="1" applyAlignment="1" applyProtection="1">
      <alignment horizontal="center"/>
    </xf>
    <xf numFmtId="0" fontId="19" fillId="0" borderId="23" xfId="0" applyFont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29" fillId="0" borderId="27" xfId="0" applyFont="1" applyBorder="1" applyAlignment="1" applyProtection="1">
      <alignment horizontal="left" vertical="center" wrapText="1"/>
      <protection locked="0"/>
    </xf>
    <xf numFmtId="0" fontId="29" fillId="0" borderId="32" xfId="0" applyFont="1" applyBorder="1" applyAlignment="1" applyProtection="1">
      <alignment horizontal="left" vertical="center" wrapText="1"/>
      <protection locked="0"/>
    </xf>
    <xf numFmtId="0" fontId="29" fillId="0" borderId="33" xfId="0" applyFont="1" applyBorder="1" applyAlignment="1" applyProtection="1">
      <alignment horizontal="left" vertical="center" wrapText="1"/>
      <protection locked="0"/>
    </xf>
    <xf numFmtId="164" fontId="26" fillId="0" borderId="34" xfId="0" applyNumberFormat="1" applyFont="1" applyFill="1" applyBorder="1" applyAlignment="1" applyProtection="1">
      <alignment horizontal="center" vertical="center"/>
    </xf>
    <xf numFmtId="164" fontId="26" fillId="0" borderId="35" xfId="0" applyNumberFormat="1" applyFont="1" applyFill="1" applyBorder="1" applyAlignment="1" applyProtection="1">
      <alignment horizontal="center" vertical="center"/>
    </xf>
    <xf numFmtId="0" fontId="26" fillId="0" borderId="35" xfId="0" applyFont="1" applyFill="1" applyBorder="1" applyAlignment="1" applyProtection="1">
      <alignment horizontal="center" vertical="center"/>
    </xf>
    <xf numFmtId="0" fontId="26" fillId="0" borderId="36" xfId="0" applyFont="1" applyFill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</xf>
    <xf numFmtId="10" fontId="3" fillId="3" borderId="10" xfId="0" applyNumberFormat="1" applyFont="1" applyFill="1" applyBorder="1" applyAlignment="1" applyProtection="1">
      <alignment horizontal="center" vertical="center" wrapText="1"/>
    </xf>
    <xf numFmtId="10" fontId="3" fillId="0" borderId="10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center"/>
    </xf>
    <xf numFmtId="10" fontId="16" fillId="0" borderId="9" xfId="0" applyNumberFormat="1" applyFont="1" applyBorder="1" applyAlignment="1" applyProtection="1">
      <alignment horizontal="center" vertical="center"/>
    </xf>
    <xf numFmtId="10" fontId="16" fillId="0" borderId="4" xfId="0" applyNumberFormat="1" applyFont="1" applyBorder="1" applyAlignment="1" applyProtection="1">
      <alignment horizontal="center" vertical="center"/>
    </xf>
    <xf numFmtId="10" fontId="16" fillId="0" borderId="37" xfId="0" applyNumberFormat="1" applyFont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Pourcentage" xfId="2" builtinId="5"/>
  </cellStyles>
  <dxfs count="17"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130996864"/>
        <c:axId val="60146048"/>
      </c:barChart>
      <c:catAx>
        <c:axId val="13099686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0146048"/>
        <c:crosses val="autoZero"/>
        <c:auto val="1"/>
        <c:lblAlgn val="ctr"/>
        <c:lblOffset val="100"/>
      </c:catAx>
      <c:valAx>
        <c:axId val="60146048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130996864"/>
        <c:crosses val="autoZero"/>
        <c:crossBetween val="between"/>
        <c:majorUnit val="0.33330000000000298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0156928"/>
        <c:axId val="47850240"/>
      </c:barChart>
      <c:catAx>
        <c:axId val="6015692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47850240"/>
        <c:crosses val="autoZero"/>
        <c:auto val="1"/>
        <c:lblAlgn val="ctr"/>
        <c:lblOffset val="100"/>
      </c:catAx>
      <c:valAx>
        <c:axId val="47850240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0156928"/>
        <c:crosses val="autoZero"/>
        <c:crossBetween val="between"/>
        <c:majorUnit val="0.33330000000000298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47881600"/>
        <c:axId val="47887488"/>
      </c:barChart>
      <c:catAx>
        <c:axId val="47881600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47887488"/>
        <c:crosses val="autoZero"/>
        <c:auto val="1"/>
        <c:lblAlgn val="ctr"/>
        <c:lblOffset val="100"/>
      </c:catAx>
      <c:valAx>
        <c:axId val="47887488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47881600"/>
        <c:crosses val="autoZero"/>
        <c:crossBetween val="between"/>
        <c:majorUnit val="0.33330000000000298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0301312"/>
        <c:axId val="60302848"/>
      </c:barChart>
      <c:catAx>
        <c:axId val="6030131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0302848"/>
        <c:crosses val="autoZero"/>
        <c:auto val="1"/>
        <c:lblAlgn val="ctr"/>
        <c:lblOffset val="100"/>
      </c:catAx>
      <c:valAx>
        <c:axId val="60302848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0301312"/>
        <c:crosses val="autoZero"/>
        <c:crossBetween val="between"/>
        <c:majorUnit val="0.33330000000000298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Lit>
              <c:ptCount val="17"/>
              <c:pt idx="0">
                <c:v>Exactitude et précision des descriptions techniques</c:v>
              </c:pt>
              <c:pt idx="1">
                <c:v>Concision et lisibilité des informations.</c:v>
              </c:pt>
              <c:pt idx="2">
                <c:v>Pertinence de la définition du rôle tenu au sein du groupe.</c:v>
              </c:pt>
              <c:pt idx="3">
                <c:v>Pertinence des interventions.</c:v>
              </c:pt>
              <c:pt idx="4">
                <c:v>Pertinence et maîtrise des moyens de communication retenus.</c:v>
              </c:pt>
              <c:pt idx="5">
                <c:v>Pertinence du choix des essais à mettre en place.</c:v>
              </c:pt>
              <c:pt idx="6">
                <c:v>Pertinence des indicateurs en vue de qualification.</c:v>
              </c:pt>
              <c:pt idx="7">
                <c:v>Pertinence du protocole d'essai proposé.</c:v>
              </c:pt>
              <c:pt idx="8">
                <c:v>Les essais sont mis en œuvre de façon à garantir la validité et l'exploitabilité des résultats.</c:v>
              </c:pt>
              <c:pt idx="9">
                <c:v>Pertinence des conclusions relatives à la qualification(point de vue technique et économique).</c:v>
              </c:pt>
              <c:pt idx="10">
                <c:v>Cohérence du mode de surveillance choisi au regard des conclusions relatives à la qualification.</c:v>
              </c:pt>
              <c:pt idx="11">
                <c:v>Le moyen est mis en œuvre dans le respect des données de production.</c:v>
              </c:pt>
              <c:pt idx="12">
                <c:v>Exactitude du protocole de contrôle des caractéristiques et/ou performances du moyen.</c:v>
              </c:pt>
              <c:pt idx="13">
                <c:v>Pertinence de l'identification des critères d'amélioration technico-économiques.</c:v>
              </c:pt>
              <c:pt idx="14">
                <c:v>Exactitude de la mise en oeuvre de la méthode ou de l’outil d’amélioration de la qualité.</c:v>
              </c:pt>
              <c:pt idx="15">
                <c:v>Pertinence des améliorations proposées.</c:v>
              </c:pt>
              <c:pt idx="16">
                <c:v>Les modifications sont correctement intégrées au processus.</c:v>
              </c:pt>
            </c:strLit>
          </c:cat>
          <c:val>
            <c:numLit>
              <c:formatCode>General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1</c:v>
              </c:pt>
              <c:pt idx="6">
                <c:v>0.66666666666666496</c:v>
              </c:pt>
              <c:pt idx="7">
                <c:v>0.77777777777777801</c:v>
              </c:pt>
              <c:pt idx="8">
                <c:v>0.5</c:v>
              </c:pt>
              <c:pt idx="9">
                <c:v>0.33333333333332599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</c:ser>
        <c:axId val="60330368"/>
        <c:axId val="60331904"/>
      </c:barChart>
      <c:catAx>
        <c:axId val="60330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331904"/>
        <c:crosses val="autoZero"/>
        <c:auto val="1"/>
        <c:lblAlgn val="ctr"/>
        <c:lblOffset val="100"/>
        <c:tickLblSkip val="1"/>
        <c:tickMarkSkip val="1"/>
      </c:catAx>
      <c:valAx>
        <c:axId val="60331904"/>
        <c:scaling>
          <c:orientation val="minMax"/>
          <c:max val="1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33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0437248"/>
        <c:axId val="60438784"/>
      </c:barChart>
      <c:catAx>
        <c:axId val="6043724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0438784"/>
        <c:crosses val="autoZero"/>
        <c:auto val="1"/>
        <c:lblAlgn val="ctr"/>
        <c:lblOffset val="100"/>
      </c:catAx>
      <c:valAx>
        <c:axId val="60438784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0437248"/>
        <c:crosses val="autoZero"/>
        <c:crossBetween val="between"/>
        <c:majorUnit val="0.33330000000000298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0474496"/>
        <c:axId val="60476032"/>
      </c:barChart>
      <c:catAx>
        <c:axId val="6047449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0476032"/>
        <c:crosses val="autoZero"/>
        <c:auto val="1"/>
        <c:lblAlgn val="ctr"/>
        <c:lblOffset val="100"/>
      </c:catAx>
      <c:valAx>
        <c:axId val="60476032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0474496"/>
        <c:crosses val="autoZero"/>
        <c:crossBetween val="between"/>
        <c:majorUnit val="0.33330000000000298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1412864"/>
        <c:axId val="61414400"/>
      </c:barChart>
      <c:catAx>
        <c:axId val="6141286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1414400"/>
        <c:crosses val="autoZero"/>
        <c:auto val="1"/>
        <c:lblAlgn val="ctr"/>
        <c:lblOffset val="100"/>
      </c:catAx>
      <c:valAx>
        <c:axId val="61414400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1412864"/>
        <c:crosses val="autoZero"/>
        <c:crossBetween val="between"/>
        <c:majorUnit val="0.33330000000000298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1450112"/>
        <c:axId val="61451648"/>
      </c:barChart>
      <c:catAx>
        <c:axId val="61450112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61451648"/>
        <c:crosses val="autoZero"/>
        <c:auto val="1"/>
        <c:lblAlgn val="ctr"/>
        <c:lblOffset val="100"/>
      </c:catAx>
      <c:valAx>
        <c:axId val="61451648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1450112"/>
        <c:crosses val="autoZero"/>
        <c:crossBetween val="between"/>
        <c:majorUnit val="0.33330000000000298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61458688"/>
        <c:axId val="80809984"/>
      </c:barChart>
      <c:catAx>
        <c:axId val="61458688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80809984"/>
        <c:crosses val="autoZero"/>
        <c:auto val="1"/>
        <c:lblAlgn val="ctr"/>
        <c:lblOffset val="100"/>
      </c:catAx>
      <c:valAx>
        <c:axId val="80809984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61458688"/>
        <c:crosses val="autoZero"/>
        <c:crossBetween val="between"/>
        <c:majorUnit val="0.33330000000000298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80829056"/>
        <c:axId val="80839040"/>
      </c:barChart>
      <c:catAx>
        <c:axId val="8082905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80839040"/>
        <c:crosses val="autoZero"/>
        <c:auto val="1"/>
        <c:lblAlgn val="ctr"/>
        <c:lblOffset val="100"/>
      </c:catAx>
      <c:valAx>
        <c:axId val="80839040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80829056"/>
        <c:crosses val="autoZero"/>
        <c:crossBetween val="between"/>
        <c:majorUnit val="0.33330000000000298"/>
      </c:valAx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80849920"/>
        <c:axId val="81265408"/>
      </c:barChart>
      <c:catAx>
        <c:axId val="80849920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81265408"/>
        <c:crosses val="autoZero"/>
        <c:auto val="1"/>
        <c:lblAlgn val="ctr"/>
        <c:lblOffset val="100"/>
      </c:catAx>
      <c:valAx>
        <c:axId val="81265408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80849920"/>
        <c:crosses val="autoZero"/>
        <c:crossBetween val="between"/>
        <c:majorUnit val="0.33330000000000298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5.3691275167785102E-2"/>
          <c:y val="2.2831152036744198E-2"/>
          <c:w val="0.91946308724832004"/>
          <c:h val="0.95890838554324298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axId val="81280384"/>
        <c:axId val="81286272"/>
      </c:barChart>
      <c:catAx>
        <c:axId val="81280384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ckLblPos val="nextTo"/>
        <c:crossAx val="81286272"/>
        <c:crosses val="autoZero"/>
        <c:auto val="1"/>
        <c:lblAlgn val="ctr"/>
        <c:lblOffset val="100"/>
      </c:catAx>
      <c:valAx>
        <c:axId val="81286272"/>
        <c:scaling>
          <c:orientation val="minMax"/>
          <c:max val="1"/>
          <c:min val="0"/>
        </c:scaling>
        <c:delete val="1"/>
        <c:axPos val="t"/>
        <c:numFmt formatCode="General" sourceLinked="1"/>
        <c:tickLblPos val="nextTo"/>
        <c:crossAx val="81280384"/>
        <c:crosses val="autoZero"/>
        <c:crossBetween val="between"/>
        <c:majorUnit val="0.33330000000000298"/>
      </c:valAx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gapWidth val="0"/>
        <c:overlap val="100"/>
        <c:axId val="81319424"/>
        <c:axId val="81320960"/>
      </c:barChart>
      <c:catAx>
        <c:axId val="81319424"/>
        <c:scaling>
          <c:orientation val="minMax"/>
        </c:scaling>
        <c:delete val="1"/>
        <c:axPos val="l"/>
        <c:tickLblPos val="nextTo"/>
        <c:crossAx val="81320960"/>
        <c:crosses val="autoZero"/>
        <c:auto val="1"/>
        <c:lblAlgn val="ctr"/>
        <c:lblOffset val="100"/>
      </c:catAx>
      <c:valAx>
        <c:axId val="81320960"/>
        <c:scaling>
          <c:orientation val="minMax"/>
        </c:scaling>
        <c:delete val="1"/>
        <c:axPos val="b"/>
        <c:numFmt formatCode="General" sourceLinked="1"/>
        <c:tickLblPos val="nextTo"/>
        <c:crossAx val="81319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gapWidth val="0"/>
        <c:overlap val="100"/>
        <c:axId val="81345920"/>
        <c:axId val="81351808"/>
      </c:barChart>
      <c:catAx>
        <c:axId val="81345920"/>
        <c:scaling>
          <c:orientation val="minMax"/>
        </c:scaling>
        <c:delete val="1"/>
        <c:axPos val="l"/>
        <c:tickLblPos val="nextTo"/>
        <c:crossAx val="81351808"/>
        <c:crosses val="autoZero"/>
        <c:auto val="1"/>
        <c:lblAlgn val="ctr"/>
        <c:lblOffset val="100"/>
      </c:catAx>
      <c:valAx>
        <c:axId val="81351808"/>
        <c:scaling>
          <c:orientation val="minMax"/>
        </c:scaling>
        <c:delete val="1"/>
        <c:axPos val="b"/>
        <c:numFmt formatCode="General" sourceLinked="1"/>
        <c:tickLblPos val="nextTo"/>
        <c:crossAx val="81345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gapWidth val="0"/>
        <c:overlap val="100"/>
        <c:axId val="81376768"/>
        <c:axId val="81378304"/>
      </c:barChart>
      <c:catAx>
        <c:axId val="81376768"/>
        <c:scaling>
          <c:orientation val="minMax"/>
        </c:scaling>
        <c:delete val="1"/>
        <c:axPos val="l"/>
        <c:tickLblPos val="nextTo"/>
        <c:crossAx val="81378304"/>
        <c:crosses val="autoZero"/>
        <c:auto val="1"/>
        <c:lblAlgn val="ctr"/>
        <c:lblOffset val="100"/>
      </c:catAx>
      <c:valAx>
        <c:axId val="81378304"/>
        <c:scaling>
          <c:orientation val="minMax"/>
        </c:scaling>
        <c:delete val="1"/>
        <c:axPos val="b"/>
        <c:numFmt formatCode="General" sourceLinked="1"/>
        <c:tickLblPos val="nextTo"/>
        <c:crossAx val="81376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noFill/>
              <a:ln w="25400">
                <a:noFill/>
              </a:ln>
            </c:spPr>
          </c:dP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gapWidth val="0"/>
        <c:overlap val="100"/>
        <c:axId val="81399168"/>
        <c:axId val="81425536"/>
      </c:barChart>
      <c:catAx>
        <c:axId val="81399168"/>
        <c:scaling>
          <c:orientation val="minMax"/>
        </c:scaling>
        <c:delete val="1"/>
        <c:axPos val="l"/>
        <c:tickLblPos val="nextTo"/>
        <c:crossAx val="81425536"/>
        <c:crosses val="autoZero"/>
        <c:auto val="1"/>
        <c:lblAlgn val="ctr"/>
        <c:lblOffset val="100"/>
      </c:catAx>
      <c:valAx>
        <c:axId val="81425536"/>
        <c:scaling>
          <c:orientation val="minMax"/>
        </c:scaling>
        <c:delete val="1"/>
        <c:axPos val="b"/>
        <c:numFmt formatCode="General" sourceLinked="1"/>
        <c:tickLblPos val="nextTo"/>
        <c:crossAx val="8139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6350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50000000000003" r="0.750000000000003" t="0.984251969" header="0.492125984500002" footer="0.4921259845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0</xdr:rowOff>
    </xdr:from>
    <xdr:to>
      <xdr:col>9</xdr:col>
      <xdr:colOff>295275</xdr:colOff>
      <xdr:row>0</xdr:row>
      <xdr:rowOff>0</xdr:rowOff>
    </xdr:to>
    <xdr:sp macro="" textlink="">
      <xdr:nvSpPr>
        <xdr:cNvPr id="1626" name="Rectangle 34"/>
        <xdr:cNvSpPr>
          <a:spLocks noChangeArrowheads="1"/>
        </xdr:cNvSpPr>
      </xdr:nvSpPr>
      <xdr:spPr bwMode="auto">
        <a:xfrm>
          <a:off x="10753725" y="0"/>
          <a:ext cx="200025" cy="0"/>
        </a:xfrm>
        <a:prstGeom prst="rect">
          <a:avLst/>
        </a:prstGeom>
        <a:solidFill>
          <a:srgbClr val="FF99CC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714375</xdr:colOff>
      <xdr:row>0</xdr:row>
      <xdr:rowOff>0</xdr:rowOff>
    </xdr:from>
    <xdr:to>
      <xdr:col>9</xdr:col>
      <xdr:colOff>295275</xdr:colOff>
      <xdr:row>0</xdr:row>
      <xdr:rowOff>0</xdr:rowOff>
    </xdr:to>
    <xdr:sp macro="" textlink="">
      <xdr:nvSpPr>
        <xdr:cNvPr id="1627" name="Rectangle 35"/>
        <xdr:cNvSpPr>
          <a:spLocks noChangeArrowheads="1"/>
        </xdr:cNvSpPr>
      </xdr:nvSpPr>
      <xdr:spPr bwMode="auto">
        <a:xfrm>
          <a:off x="10982325" y="0"/>
          <a:ext cx="0" cy="0"/>
        </a:xfrm>
        <a:prstGeom prst="rect">
          <a:avLst/>
        </a:prstGeom>
        <a:solidFill>
          <a:srgbClr val="00FF00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10</xdr:col>
      <xdr:colOff>28575</xdr:colOff>
      <xdr:row>0</xdr:row>
      <xdr:rowOff>0</xdr:rowOff>
    </xdr:to>
    <xdr:graphicFrame macro="">
      <xdr:nvGraphicFramePr>
        <xdr:cNvPr id="1628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629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6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631" name="Graphique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4048125</xdr:colOff>
      <xdr:row>0</xdr:row>
      <xdr:rowOff>0</xdr:rowOff>
    </xdr:from>
    <xdr:to>
      <xdr:col>19</xdr:col>
      <xdr:colOff>266700</xdr:colOff>
      <xdr:row>0</xdr:row>
      <xdr:rowOff>0</xdr:rowOff>
    </xdr:to>
    <xdr:graphicFrame macro="">
      <xdr:nvGraphicFramePr>
        <xdr:cNvPr id="163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723900</xdr:colOff>
      <xdr:row>0</xdr:row>
      <xdr:rowOff>0</xdr:rowOff>
    </xdr:from>
    <xdr:to>
      <xdr:col>9</xdr:col>
      <xdr:colOff>295275</xdr:colOff>
      <xdr:row>0</xdr:row>
      <xdr:rowOff>0</xdr:rowOff>
    </xdr:to>
    <xdr:sp macro="" textlink="">
      <xdr:nvSpPr>
        <xdr:cNvPr id="1633" name="Line 33"/>
        <xdr:cNvSpPr>
          <a:spLocks noChangeShapeType="1"/>
        </xdr:cNvSpPr>
      </xdr:nvSpPr>
      <xdr:spPr bwMode="auto">
        <a:xfrm flipV="1">
          <a:off x="10982325" y="0"/>
          <a:ext cx="0" cy="0"/>
        </a:xfrm>
        <a:prstGeom prst="line">
          <a:avLst/>
        </a:prstGeom>
        <a:noFill/>
        <a:ln w="19050">
          <a:solidFill>
            <a:srgbClr val="FF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8</xdr:col>
      <xdr:colOff>0</xdr:colOff>
      <xdr:row>0</xdr:row>
      <xdr:rowOff>0</xdr:rowOff>
    </xdr:from>
    <xdr:to>
      <xdr:col>9</xdr:col>
      <xdr:colOff>28575</xdr:colOff>
      <xdr:row>0</xdr:row>
      <xdr:rowOff>0</xdr:rowOff>
    </xdr:to>
    <xdr:graphicFrame macro="">
      <xdr:nvGraphicFramePr>
        <xdr:cNvPr id="1634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0</xdr:colOff>
      <xdr:row>0</xdr:row>
      <xdr:rowOff>0</xdr:rowOff>
    </xdr:from>
    <xdr:to>
      <xdr:col>9</xdr:col>
      <xdr:colOff>9525</xdr:colOff>
      <xdr:row>0</xdr:row>
      <xdr:rowOff>0</xdr:rowOff>
    </xdr:to>
    <xdr:graphicFrame macro="">
      <xdr:nvGraphicFramePr>
        <xdr:cNvPr id="1635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27</xdr:row>
      <xdr:rowOff>0</xdr:rowOff>
    </xdr:from>
    <xdr:to>
      <xdr:col>7</xdr:col>
      <xdr:colOff>0</xdr:colOff>
      <xdr:row>28</xdr:row>
      <xdr:rowOff>0</xdr:rowOff>
    </xdr:to>
    <xdr:graphicFrame macro="">
      <xdr:nvGraphicFramePr>
        <xdr:cNvPr id="1636" name="Graphique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22</xdr:row>
      <xdr:rowOff>0</xdr:rowOff>
    </xdr:from>
    <xdr:to>
      <xdr:col>7</xdr:col>
      <xdr:colOff>0</xdr:colOff>
      <xdr:row>22</xdr:row>
      <xdr:rowOff>0</xdr:rowOff>
    </xdr:to>
    <xdr:graphicFrame macro="">
      <xdr:nvGraphicFramePr>
        <xdr:cNvPr id="1637" name="Graphique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9525</xdr:colOff>
      <xdr:row>22</xdr:row>
      <xdr:rowOff>0</xdr:rowOff>
    </xdr:to>
    <xdr:graphicFrame macro="">
      <xdr:nvGraphicFramePr>
        <xdr:cNvPr id="1638" name="Graphique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9525</xdr:colOff>
      <xdr:row>22</xdr:row>
      <xdr:rowOff>0</xdr:rowOff>
    </xdr:to>
    <xdr:graphicFrame macro="">
      <xdr:nvGraphicFramePr>
        <xdr:cNvPr id="1639" name="Graphique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13</xdr:col>
      <xdr:colOff>0</xdr:colOff>
      <xdr:row>33</xdr:row>
      <xdr:rowOff>0</xdr:rowOff>
    </xdr:to>
    <xdr:graphicFrame macro="">
      <xdr:nvGraphicFramePr>
        <xdr:cNvPr id="1640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13</xdr:col>
      <xdr:colOff>0</xdr:colOff>
      <xdr:row>33</xdr:row>
      <xdr:rowOff>0</xdr:rowOff>
    </xdr:to>
    <xdr:graphicFrame macro="">
      <xdr:nvGraphicFramePr>
        <xdr:cNvPr id="1641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209550</xdr:colOff>
      <xdr:row>4</xdr:row>
      <xdr:rowOff>0</xdr:rowOff>
    </xdr:to>
    <xdr:graphicFrame macro="">
      <xdr:nvGraphicFramePr>
        <xdr:cNvPr id="1642" name="Graphique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219075</xdr:colOff>
      <xdr:row>4</xdr:row>
      <xdr:rowOff>0</xdr:rowOff>
    </xdr:to>
    <xdr:graphicFrame macro="">
      <xdr:nvGraphicFramePr>
        <xdr:cNvPr id="1643" name="Graphique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209550</xdr:colOff>
      <xdr:row>14</xdr:row>
      <xdr:rowOff>0</xdr:rowOff>
    </xdr:to>
    <xdr:graphicFrame macro="">
      <xdr:nvGraphicFramePr>
        <xdr:cNvPr id="1644" name="Graphique 10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209550</xdr:colOff>
      <xdr:row>14</xdr:row>
      <xdr:rowOff>0</xdr:rowOff>
    </xdr:to>
    <xdr:graphicFrame macro="">
      <xdr:nvGraphicFramePr>
        <xdr:cNvPr id="1645" name="Graphique 1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A1:M31"/>
  <sheetViews>
    <sheetView tabSelected="1" zoomScale="85" workbookViewId="0">
      <selection activeCell="B7" sqref="B7:I7"/>
    </sheetView>
  </sheetViews>
  <sheetFormatPr baseColWidth="10" defaultColWidth="10.85546875" defaultRowHeight="12.75"/>
  <cols>
    <col min="1" max="1" width="25.140625" style="24" customWidth="1"/>
    <col min="2" max="2" width="42.28515625" style="24" customWidth="1"/>
    <col min="3" max="4" width="6" style="24" customWidth="1"/>
    <col min="5" max="5" width="5.28515625" style="24" customWidth="1"/>
    <col min="6" max="7" width="10.85546875" style="24"/>
    <col min="8" max="8" width="7" style="24" customWidth="1"/>
    <col min="9" max="9" width="7.140625" style="24" customWidth="1"/>
    <col min="10" max="16384" width="10.85546875" style="24"/>
  </cols>
  <sheetData>
    <row r="1" spans="1:9" ht="12.75" customHeight="1">
      <c r="A1" s="183" t="s">
        <v>88</v>
      </c>
      <c r="B1" s="183"/>
      <c r="C1" s="183"/>
      <c r="D1" s="183"/>
      <c r="E1" s="183"/>
      <c r="F1" s="183"/>
      <c r="G1" s="183"/>
      <c r="H1" s="183"/>
      <c r="I1" s="183"/>
    </row>
    <row r="2" spans="1:9" ht="13.5" thickBot="1"/>
    <row r="3" spans="1:9">
      <c r="A3" s="105" t="s">
        <v>0</v>
      </c>
      <c r="B3" s="106"/>
      <c r="C3" s="107"/>
      <c r="D3" s="107"/>
      <c r="E3" s="107"/>
      <c r="F3" s="107"/>
      <c r="G3" s="107"/>
      <c r="H3" s="107"/>
      <c r="I3" s="108"/>
    </row>
    <row r="4" spans="1:9" ht="12.75" customHeight="1">
      <c r="A4" s="109" t="s">
        <v>11</v>
      </c>
      <c r="B4" s="170" t="s">
        <v>103</v>
      </c>
      <c r="C4" s="171"/>
      <c r="D4" s="171"/>
      <c r="E4" s="171"/>
      <c r="F4" s="171"/>
      <c r="G4" s="171"/>
      <c r="H4" s="171"/>
      <c r="I4" s="172"/>
    </row>
    <row r="5" spans="1:9" ht="25.5" customHeight="1">
      <c r="A5" s="110" t="s">
        <v>12</v>
      </c>
      <c r="B5" s="184" t="s">
        <v>97</v>
      </c>
      <c r="C5" s="184"/>
      <c r="D5" s="184"/>
      <c r="E5" s="184"/>
      <c r="F5" s="184"/>
      <c r="G5" s="184"/>
      <c r="H5" s="184"/>
      <c r="I5" s="185"/>
    </row>
    <row r="6" spans="1:9" ht="16.5" customHeight="1">
      <c r="A6" s="111" t="s">
        <v>13</v>
      </c>
      <c r="B6" s="79">
        <v>4</v>
      </c>
      <c r="C6" s="112"/>
      <c r="D6" s="112"/>
      <c r="E6" s="112"/>
      <c r="F6" s="112"/>
      <c r="G6" s="112"/>
      <c r="H6" s="112"/>
      <c r="I6" s="113"/>
    </row>
    <row r="7" spans="1:9" ht="19.5" customHeight="1">
      <c r="A7" s="111" t="s">
        <v>5</v>
      </c>
      <c r="B7" s="167"/>
      <c r="C7" s="168"/>
      <c r="D7" s="168"/>
      <c r="E7" s="168"/>
      <c r="F7" s="168"/>
      <c r="G7" s="168"/>
      <c r="H7" s="168"/>
      <c r="I7" s="169"/>
    </row>
    <row r="8" spans="1:9" ht="19.5" customHeight="1">
      <c r="A8" s="111" t="s">
        <v>14</v>
      </c>
      <c r="B8" s="87"/>
      <c r="C8" s="114"/>
      <c r="D8" s="114"/>
      <c r="E8" s="114"/>
      <c r="F8" s="114"/>
      <c r="G8" s="114"/>
      <c r="H8" s="114"/>
      <c r="I8" s="115"/>
    </row>
    <row r="9" spans="1:9" ht="19.5" customHeight="1">
      <c r="A9" s="111" t="s">
        <v>15</v>
      </c>
      <c r="B9" s="87"/>
      <c r="C9" s="114"/>
      <c r="D9" s="114"/>
      <c r="E9" s="114"/>
      <c r="F9" s="114"/>
      <c r="G9" s="114"/>
      <c r="H9" s="114"/>
      <c r="I9" s="115"/>
    </row>
    <row r="10" spans="1:9" ht="19.5" customHeight="1">
      <c r="A10" s="111" t="s">
        <v>16</v>
      </c>
      <c r="B10" s="87"/>
      <c r="C10" s="114"/>
      <c r="D10" s="114"/>
      <c r="E10" s="114"/>
      <c r="F10" s="114"/>
      <c r="G10" s="114"/>
      <c r="H10" s="114"/>
      <c r="I10" s="115"/>
    </row>
    <row r="11" spans="1:9">
      <c r="A11" s="116"/>
      <c r="B11" s="78"/>
      <c r="C11" s="112"/>
      <c r="D11" s="112"/>
      <c r="E11" s="112"/>
      <c r="F11" s="112"/>
      <c r="G11" s="112"/>
      <c r="H11" s="112"/>
      <c r="I11" s="113"/>
    </row>
    <row r="12" spans="1:9" ht="12.75" customHeight="1">
      <c r="A12" s="161" t="s">
        <v>89</v>
      </c>
      <c r="B12" s="162"/>
      <c r="C12" s="162"/>
      <c r="D12" s="162"/>
      <c r="E12" s="162"/>
      <c r="F12" s="162"/>
      <c r="G12" s="162"/>
      <c r="H12" s="162"/>
      <c r="I12" s="163"/>
    </row>
    <row r="13" spans="1:9" ht="85.5" customHeight="1">
      <c r="A13" s="164"/>
      <c r="B13" s="165"/>
      <c r="C13" s="165"/>
      <c r="D13" s="165"/>
      <c r="E13" s="165"/>
      <c r="F13" s="165"/>
      <c r="G13" s="165"/>
      <c r="H13" s="165"/>
      <c r="I13" s="166"/>
    </row>
    <row r="14" spans="1:9" ht="12.75" customHeight="1" thickBot="1">
      <c r="A14" s="156" t="s">
        <v>83</v>
      </c>
      <c r="B14" s="157"/>
      <c r="C14" s="157"/>
      <c r="D14" s="157"/>
      <c r="E14" s="157"/>
      <c r="F14" s="157"/>
      <c r="G14" s="157"/>
      <c r="H14" s="157"/>
      <c r="I14" s="158"/>
    </row>
    <row r="15" spans="1:9" ht="24" customHeight="1">
      <c r="A15" s="173" t="s">
        <v>81</v>
      </c>
      <c r="B15" s="186" t="s">
        <v>66</v>
      </c>
      <c r="C15" s="186"/>
      <c r="D15" s="186"/>
      <c r="E15" s="186"/>
      <c r="F15" s="186"/>
      <c r="G15" s="186"/>
      <c r="H15" s="80" t="s">
        <v>67</v>
      </c>
      <c r="I15" s="117"/>
    </row>
    <row r="16" spans="1:9" ht="24" customHeight="1">
      <c r="A16" s="159"/>
      <c r="B16" s="154" t="s">
        <v>69</v>
      </c>
      <c r="C16" s="154"/>
      <c r="D16" s="154"/>
      <c r="E16" s="154"/>
      <c r="F16" s="154"/>
      <c r="G16" s="154"/>
      <c r="H16" s="81" t="s">
        <v>68</v>
      </c>
      <c r="I16" s="118"/>
    </row>
    <row r="17" spans="1:13" ht="24" customHeight="1">
      <c r="A17" s="159"/>
      <c r="B17" s="154" t="s">
        <v>70</v>
      </c>
      <c r="C17" s="154"/>
      <c r="D17" s="154"/>
      <c r="E17" s="154"/>
      <c r="F17" s="154"/>
      <c r="G17" s="154"/>
      <c r="H17" s="81" t="s">
        <v>71</v>
      </c>
      <c r="I17" s="118"/>
    </row>
    <row r="18" spans="1:13" ht="24" customHeight="1">
      <c r="A18" s="159" t="s">
        <v>80</v>
      </c>
      <c r="B18" s="154" t="s">
        <v>75</v>
      </c>
      <c r="C18" s="154"/>
      <c r="D18" s="154"/>
      <c r="E18" s="154"/>
      <c r="F18" s="154"/>
      <c r="G18" s="154"/>
      <c r="H18" s="81" t="s">
        <v>72</v>
      </c>
      <c r="I18" s="118"/>
    </row>
    <row r="19" spans="1:13" ht="24" customHeight="1">
      <c r="A19" s="159"/>
      <c r="B19" s="154" t="s">
        <v>76</v>
      </c>
      <c r="C19" s="154"/>
      <c r="D19" s="154"/>
      <c r="E19" s="154"/>
      <c r="F19" s="154"/>
      <c r="G19" s="154"/>
      <c r="H19" s="81" t="s">
        <v>73</v>
      </c>
      <c r="I19" s="118"/>
    </row>
    <row r="20" spans="1:13" ht="24" customHeight="1">
      <c r="A20" s="159" t="s">
        <v>82</v>
      </c>
      <c r="B20" s="154" t="s">
        <v>77</v>
      </c>
      <c r="C20" s="154"/>
      <c r="D20" s="154"/>
      <c r="E20" s="154"/>
      <c r="F20" s="154"/>
      <c r="G20" s="154"/>
      <c r="H20" s="81" t="s">
        <v>74</v>
      </c>
      <c r="I20" s="118"/>
    </row>
    <row r="21" spans="1:13" ht="24" customHeight="1" thickBot="1">
      <c r="A21" s="160"/>
      <c r="B21" s="155" t="s">
        <v>78</v>
      </c>
      <c r="C21" s="155"/>
      <c r="D21" s="155"/>
      <c r="E21" s="155"/>
      <c r="F21" s="155"/>
      <c r="G21" s="155"/>
      <c r="H21" s="82" t="s">
        <v>79</v>
      </c>
      <c r="I21" s="119"/>
    </row>
    <row r="22" spans="1:13" ht="15.75" customHeight="1">
      <c r="A22" s="25"/>
      <c r="B22" s="25"/>
    </row>
    <row r="23" spans="1:13" ht="12.75" customHeight="1" thickBot="1">
      <c r="A23" s="174" t="s">
        <v>65</v>
      </c>
      <c r="B23" s="174"/>
      <c r="C23" s="174"/>
      <c r="D23" s="174"/>
      <c r="E23" s="174"/>
      <c r="F23" s="174"/>
      <c r="G23" s="174"/>
      <c r="H23" s="174"/>
      <c r="I23" s="174"/>
    </row>
    <row r="24" spans="1:13" ht="18.75" customHeight="1">
      <c r="A24" s="179" t="s">
        <v>84</v>
      </c>
      <c r="B24" s="180"/>
      <c r="C24" s="181"/>
      <c r="D24" s="182"/>
      <c r="E24" s="182"/>
      <c r="F24" s="182"/>
      <c r="G24" s="182"/>
      <c r="H24" s="182"/>
      <c r="I24" s="182"/>
    </row>
    <row r="25" spans="1:13" ht="47.25" customHeight="1">
      <c r="A25" s="175"/>
      <c r="B25" s="176"/>
    </row>
    <row r="26" spans="1:13" ht="47.25" customHeight="1" thickBot="1">
      <c r="A26" s="177"/>
      <c r="B26" s="178"/>
    </row>
    <row r="27" spans="1:13" ht="12.75" customHeight="1">
      <c r="B27" s="6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</row>
    <row r="28" spans="1:13" ht="12.75" customHeight="1">
      <c r="B28" s="6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</row>
    <row r="29" spans="1:13" ht="12.75" customHeight="1">
      <c r="B29" s="6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</row>
    <row r="31" spans="1:13">
      <c r="B31" s="76"/>
    </row>
  </sheetData>
  <sheetProtection password="C865" sheet="1" selectLockedCells="1"/>
  <mergeCells count="22">
    <mergeCell ref="A23:I23"/>
    <mergeCell ref="A25:B25"/>
    <mergeCell ref="A26:B26"/>
    <mergeCell ref="A24:B24"/>
    <mergeCell ref="C24:I24"/>
    <mergeCell ref="A1:I1"/>
    <mergeCell ref="B5:I5"/>
    <mergeCell ref="B15:G15"/>
    <mergeCell ref="B16:G16"/>
    <mergeCell ref="B17:G17"/>
    <mergeCell ref="A12:I12"/>
    <mergeCell ref="A13:I13"/>
    <mergeCell ref="B7:I7"/>
    <mergeCell ref="B4:I4"/>
    <mergeCell ref="A15:A17"/>
    <mergeCell ref="B18:G18"/>
    <mergeCell ref="B19:G19"/>
    <mergeCell ref="B20:G20"/>
    <mergeCell ref="B21:G21"/>
    <mergeCell ref="A14:I14"/>
    <mergeCell ref="A18:A19"/>
    <mergeCell ref="A20:A21"/>
  </mergeCells>
  <phoneticPr fontId="0" type="noConversion"/>
  <conditionalFormatting sqref="B7">
    <cfRule type="expression" dxfId="16" priority="17" stopIfTrue="1">
      <formula>$B$7=$C$7</formula>
    </cfRule>
  </conditionalFormatting>
  <conditionalFormatting sqref="B9">
    <cfRule type="expression" dxfId="15" priority="18" stopIfTrue="1">
      <formula>$B$9=$C$7</formula>
    </cfRule>
  </conditionalFormatting>
  <conditionalFormatting sqref="B8">
    <cfRule type="expression" dxfId="14" priority="19" stopIfTrue="1">
      <formula>$B$8=$C$7</formula>
    </cfRule>
  </conditionalFormatting>
  <conditionalFormatting sqref="B10">
    <cfRule type="expression" dxfId="13" priority="20" stopIfTrue="1">
      <formula>$B$10=$C$7</formula>
    </cfRule>
  </conditionalFormatting>
  <conditionalFormatting sqref="A13">
    <cfRule type="cellIs" dxfId="12" priority="21" stopIfTrue="1" operator="equal">
      <formula>$C$13</formula>
    </cfRule>
  </conditionalFormatting>
  <conditionalFormatting sqref="A25">
    <cfRule type="containsBlanks" dxfId="11" priority="4">
      <formula>LEN(TRIM(A25))=0</formula>
    </cfRule>
    <cfRule type="containsBlanks" dxfId="10" priority="5">
      <formula>LEN(TRIM(A25))=0</formula>
    </cfRule>
    <cfRule type="containsBlanks" dxfId="9" priority="6">
      <formula>LEN(TRIM(A25))=0</formula>
    </cfRule>
  </conditionalFormatting>
  <conditionalFormatting sqref="A26">
    <cfRule type="containsBlanks" dxfId="8" priority="1">
      <formula>LEN(TRIM(A26))=0</formula>
    </cfRule>
    <cfRule type="containsBlanks" dxfId="7" priority="2">
      <formula>LEN(TRIM(A26))=0</formula>
    </cfRule>
    <cfRule type="containsBlanks" dxfId="6" priority="3">
      <formula>LEN(TRIM(A26))=0</formula>
    </cfRule>
  </conditionalFormatting>
  <printOptions horizontalCentered="1" verticalCentered="1"/>
  <pageMargins left="0.74" right="0.54" top="0.71" bottom="0.68" header="0.51181102362204722" footer="0.51181102362204722"/>
  <pageSetup paperSize="9" scale="83" orientation="landscape" horizontalDpi="4294967294" r:id="rId1"/>
  <headerFooter alignWithMargins="0"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AJ46"/>
  <sheetViews>
    <sheetView topLeftCell="A19" zoomScale="70" zoomScaleNormal="70" zoomScalePageLayoutView="75" workbookViewId="0">
      <selection activeCell="H5" sqref="H5"/>
    </sheetView>
  </sheetViews>
  <sheetFormatPr baseColWidth="10" defaultColWidth="10.85546875" defaultRowHeight="12.75"/>
  <cols>
    <col min="1" max="1" width="7.85546875" style="19" customWidth="1"/>
    <col min="2" max="2" width="52.85546875" style="21" customWidth="1"/>
    <col min="3" max="3" width="73.85546875" style="6" customWidth="1"/>
    <col min="4" max="4" width="5" style="22" customWidth="1"/>
    <col min="5" max="6" width="3.7109375" style="4" customWidth="1"/>
    <col min="7" max="7" width="3" style="4" customWidth="1"/>
    <col min="8" max="8" width="5.42578125" style="4" customWidth="1"/>
    <col min="9" max="9" width="4.42578125" style="1" customWidth="1"/>
    <col min="10" max="10" width="4.85546875" style="66" customWidth="1"/>
    <col min="11" max="11" width="5.7109375" style="12" customWidth="1"/>
    <col min="12" max="12" width="5.85546875" style="67" customWidth="1"/>
    <col min="13" max="13" width="3.28515625" style="15" customWidth="1"/>
    <col min="14" max="14" width="4.28515625" style="15" customWidth="1"/>
    <col min="15" max="15" width="14.42578125" style="13" customWidth="1"/>
    <col min="16" max="16" width="7.7109375" style="148" customWidth="1"/>
    <col min="17" max="17" width="6.85546875" style="149" customWidth="1"/>
    <col min="18" max="18" width="10" style="88" customWidth="1"/>
    <col min="19" max="19" width="3.42578125" style="88" customWidth="1"/>
    <col min="20" max="20" width="5.28515625" style="88" customWidth="1"/>
    <col min="21" max="21" width="4.42578125" style="88" customWidth="1"/>
    <col min="22" max="22" width="5.42578125" style="88" customWidth="1"/>
    <col min="23" max="23" width="10.85546875" style="126"/>
    <col min="24" max="16384" width="10.85546875" style="6"/>
  </cols>
  <sheetData>
    <row r="1" spans="1:23" ht="18.75" thickBot="1">
      <c r="A1" s="196" t="s">
        <v>102</v>
      </c>
      <c r="B1" s="197"/>
      <c r="C1" s="198" t="s">
        <v>98</v>
      </c>
      <c r="D1" s="198"/>
      <c r="E1" s="198"/>
      <c r="F1" s="198"/>
      <c r="G1" s="199"/>
      <c r="H1" s="27"/>
      <c r="I1" s="4"/>
      <c r="J1" s="62"/>
      <c r="K1" s="4"/>
      <c r="L1" s="4"/>
      <c r="M1" s="5"/>
      <c r="N1" s="5"/>
      <c r="O1" s="12"/>
      <c r="P1" s="147"/>
      <c r="Q1" s="88"/>
      <c r="R1" s="148"/>
      <c r="S1" s="148"/>
      <c r="T1" s="149"/>
      <c r="U1" s="149"/>
    </row>
    <row r="2" spans="1:23">
      <c r="A2" s="6"/>
      <c r="B2" s="6"/>
      <c r="C2" s="7"/>
      <c r="D2" s="200"/>
      <c r="E2" s="200"/>
      <c r="F2" s="200"/>
      <c r="G2" s="200"/>
      <c r="H2" s="28"/>
      <c r="I2" s="200"/>
      <c r="J2" s="200"/>
      <c r="K2" s="200"/>
      <c r="L2" s="200"/>
      <c r="M2" s="8"/>
      <c r="N2" s="8"/>
      <c r="O2" s="6"/>
      <c r="P2" s="147"/>
      <c r="Q2" s="88"/>
      <c r="R2" s="148"/>
      <c r="S2" s="148"/>
      <c r="T2" s="149"/>
      <c r="U2" s="149"/>
    </row>
    <row r="3" spans="1:23" ht="28.5" customHeight="1">
      <c r="A3" s="201" t="s">
        <v>4</v>
      </c>
      <c r="B3" s="202"/>
      <c r="C3" s="203" t="s">
        <v>8</v>
      </c>
      <c r="D3" s="203"/>
      <c r="E3" s="203"/>
      <c r="F3" s="203"/>
      <c r="G3" s="203"/>
      <c r="H3" s="29" t="s">
        <v>7</v>
      </c>
      <c r="I3" s="9">
        <v>0</v>
      </c>
      <c r="J3" s="30">
        <v>0.33333333333333331</v>
      </c>
      <c r="K3" s="30">
        <v>0.66666666666666663</v>
      </c>
      <c r="L3" s="31" t="s">
        <v>9</v>
      </c>
      <c r="M3" s="10"/>
      <c r="N3" s="10"/>
      <c r="O3" s="26" t="s">
        <v>1</v>
      </c>
      <c r="P3" s="89" t="s">
        <v>10</v>
      </c>
      <c r="Q3" s="90" t="s">
        <v>17</v>
      </c>
      <c r="R3" s="91" t="s">
        <v>10</v>
      </c>
      <c r="S3" s="92"/>
      <c r="T3" s="93"/>
      <c r="U3" s="93"/>
    </row>
    <row r="4" spans="1:23" ht="15.75">
      <c r="A4" s="207" t="s">
        <v>90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9"/>
      <c r="N4" s="32"/>
      <c r="O4" s="35">
        <v>0.6</v>
      </c>
      <c r="P4" s="95">
        <f>SUM(P5:P10)</f>
        <v>0</v>
      </c>
      <c r="Q4" s="94">
        <f>SUM(Q5:Q10)</f>
        <v>9</v>
      </c>
      <c r="R4" s="95">
        <f>SUM(R5:R10)</f>
        <v>0</v>
      </c>
      <c r="S4" s="96"/>
      <c r="T4" s="97"/>
      <c r="U4" s="98">
        <f>SUM(U5:U28)</f>
        <v>0</v>
      </c>
      <c r="V4" s="99">
        <f>IF(U4=21,1,0)</f>
        <v>0</v>
      </c>
      <c r="W4" s="128"/>
    </row>
    <row r="5" spans="1:23" ht="26.25" customHeight="1">
      <c r="A5" s="190" t="s">
        <v>18</v>
      </c>
      <c r="B5" s="193" t="s">
        <v>91</v>
      </c>
      <c r="C5" s="187" t="s">
        <v>19</v>
      </c>
      <c r="D5" s="188" t="s">
        <v>19</v>
      </c>
      <c r="E5" s="188" t="s">
        <v>19</v>
      </c>
      <c r="F5" s="188" t="s">
        <v>19</v>
      </c>
      <c r="G5" s="189" t="s">
        <v>19</v>
      </c>
      <c r="H5" s="68"/>
      <c r="I5" s="57"/>
      <c r="J5" s="44"/>
      <c r="K5" s="44"/>
      <c r="L5" s="46"/>
      <c r="M5" s="11" t="str">
        <f t="shared" ref="M5:M28" si="0">IF(T5&gt;1,"◄",(IF(T5&lt;1,"◄","")))</f>
        <v>◄</v>
      </c>
      <c r="N5" s="33"/>
      <c r="O5" s="36">
        <v>2</v>
      </c>
      <c r="P5" s="232">
        <f>SUM(R5:R9)</f>
        <v>0</v>
      </c>
      <c r="Q5" s="100">
        <f t="shared" ref="Q5:Q10" si="1">IF(H5&lt;&gt;"",0,O5)</f>
        <v>2</v>
      </c>
      <c r="R5" s="101">
        <f t="shared" ref="R5:R10" si="2">(IF(J5&lt;&gt;"",1/3,0)+IF(K5&lt;&gt;"",2/3,0)+IF(L5&lt;&gt;"",1,0))*O$4*20*Q5/SUM(Q$5:Q$10)</f>
        <v>0</v>
      </c>
      <c r="S5" s="96"/>
      <c r="T5" s="102">
        <f t="shared" ref="T5:T27" si="3">COUNTA(H5:L5)</f>
        <v>0</v>
      </c>
      <c r="U5" s="97">
        <f t="shared" ref="U5:U10" si="4">COUNTBLANK(M5)</f>
        <v>0</v>
      </c>
      <c r="V5" s="101"/>
    </row>
    <row r="6" spans="1:23" ht="26.25" customHeight="1">
      <c r="A6" s="191"/>
      <c r="B6" s="194"/>
      <c r="C6" s="204" t="s">
        <v>20</v>
      </c>
      <c r="D6" s="205" t="s">
        <v>20</v>
      </c>
      <c r="E6" s="205" t="s">
        <v>20</v>
      </c>
      <c r="F6" s="205" t="s">
        <v>20</v>
      </c>
      <c r="G6" s="206" t="s">
        <v>20</v>
      </c>
      <c r="H6" s="69"/>
      <c r="I6" s="53"/>
      <c r="J6" s="48"/>
      <c r="K6" s="48"/>
      <c r="L6" s="47"/>
      <c r="M6" s="11" t="str">
        <f t="shared" si="0"/>
        <v>◄</v>
      </c>
      <c r="N6" s="33"/>
      <c r="O6" s="36">
        <v>2</v>
      </c>
      <c r="P6" s="232"/>
      <c r="Q6" s="100">
        <f t="shared" si="1"/>
        <v>2</v>
      </c>
      <c r="R6" s="101">
        <f t="shared" si="2"/>
        <v>0</v>
      </c>
      <c r="S6" s="96"/>
      <c r="T6" s="102">
        <f t="shared" si="3"/>
        <v>0</v>
      </c>
      <c r="U6" s="97">
        <f t="shared" si="4"/>
        <v>0</v>
      </c>
      <c r="V6" s="101"/>
    </row>
    <row r="7" spans="1:23" ht="26.25" customHeight="1">
      <c r="A7" s="191"/>
      <c r="B7" s="194"/>
      <c r="C7" s="187" t="s">
        <v>21</v>
      </c>
      <c r="D7" s="188" t="s">
        <v>21</v>
      </c>
      <c r="E7" s="188" t="s">
        <v>21</v>
      </c>
      <c r="F7" s="188" t="s">
        <v>21</v>
      </c>
      <c r="G7" s="189" t="s">
        <v>21</v>
      </c>
      <c r="H7" s="70"/>
      <c r="I7" s="57"/>
      <c r="J7" s="44"/>
      <c r="K7" s="44"/>
      <c r="L7" s="46"/>
      <c r="M7" s="11" t="str">
        <f t="shared" si="0"/>
        <v>◄</v>
      </c>
      <c r="N7" s="33"/>
      <c r="O7" s="36">
        <v>2</v>
      </c>
      <c r="P7" s="232"/>
      <c r="Q7" s="100">
        <f t="shared" si="1"/>
        <v>2</v>
      </c>
      <c r="R7" s="101">
        <f t="shared" si="2"/>
        <v>0</v>
      </c>
      <c r="S7" s="96"/>
      <c r="T7" s="102">
        <f t="shared" si="3"/>
        <v>0</v>
      </c>
      <c r="U7" s="97">
        <f t="shared" si="4"/>
        <v>0</v>
      </c>
      <c r="V7" s="101"/>
    </row>
    <row r="8" spans="1:23" ht="26.25" customHeight="1">
      <c r="A8" s="191"/>
      <c r="B8" s="194"/>
      <c r="C8" s="204" t="s">
        <v>22</v>
      </c>
      <c r="D8" s="205" t="s">
        <v>22</v>
      </c>
      <c r="E8" s="205" t="s">
        <v>22</v>
      </c>
      <c r="F8" s="205" t="s">
        <v>22</v>
      </c>
      <c r="G8" s="206" t="s">
        <v>22</v>
      </c>
      <c r="H8" s="71"/>
      <c r="I8" s="53"/>
      <c r="J8" s="48"/>
      <c r="K8" s="48"/>
      <c r="L8" s="47"/>
      <c r="M8" s="11" t="str">
        <f t="shared" si="0"/>
        <v>◄</v>
      </c>
      <c r="N8" s="33"/>
      <c r="O8" s="36">
        <v>1</v>
      </c>
      <c r="P8" s="232"/>
      <c r="Q8" s="100">
        <f t="shared" si="1"/>
        <v>1</v>
      </c>
      <c r="R8" s="101">
        <f t="shared" si="2"/>
        <v>0</v>
      </c>
      <c r="S8" s="96"/>
      <c r="T8" s="102">
        <f t="shared" si="3"/>
        <v>0</v>
      </c>
      <c r="U8" s="97">
        <f t="shared" si="4"/>
        <v>0</v>
      </c>
      <c r="V8" s="101"/>
    </row>
    <row r="9" spans="1:23" ht="26.25" customHeight="1">
      <c r="A9" s="192"/>
      <c r="B9" s="195"/>
      <c r="C9" s="187" t="s">
        <v>23</v>
      </c>
      <c r="D9" s="188" t="s">
        <v>23</v>
      </c>
      <c r="E9" s="188" t="s">
        <v>23</v>
      </c>
      <c r="F9" s="188" t="s">
        <v>23</v>
      </c>
      <c r="G9" s="189" t="s">
        <v>23</v>
      </c>
      <c r="H9" s="59"/>
      <c r="I9" s="58"/>
      <c r="J9" s="44"/>
      <c r="K9" s="45"/>
      <c r="L9" s="46"/>
      <c r="M9" s="11" t="str">
        <f t="shared" si="0"/>
        <v>◄</v>
      </c>
      <c r="N9" s="33"/>
      <c r="O9" s="36">
        <v>1</v>
      </c>
      <c r="P9" s="232"/>
      <c r="Q9" s="100">
        <f t="shared" si="1"/>
        <v>1</v>
      </c>
      <c r="R9" s="101">
        <f t="shared" si="2"/>
        <v>0</v>
      </c>
      <c r="S9" s="96"/>
      <c r="T9" s="102">
        <f t="shared" si="3"/>
        <v>0</v>
      </c>
      <c r="U9" s="97">
        <f t="shared" si="4"/>
        <v>0</v>
      </c>
      <c r="V9" s="101"/>
    </row>
    <row r="10" spans="1:23" ht="26.25" customHeight="1">
      <c r="A10" s="84" t="s">
        <v>25</v>
      </c>
      <c r="B10" s="121" t="s">
        <v>26</v>
      </c>
      <c r="C10" s="204" t="s">
        <v>24</v>
      </c>
      <c r="D10" s="205" t="s">
        <v>24</v>
      </c>
      <c r="E10" s="205" t="s">
        <v>24</v>
      </c>
      <c r="F10" s="205" t="s">
        <v>24</v>
      </c>
      <c r="G10" s="206" t="s">
        <v>24</v>
      </c>
      <c r="H10" s="71"/>
      <c r="I10" s="53"/>
      <c r="J10" s="48"/>
      <c r="K10" s="48"/>
      <c r="L10" s="47"/>
      <c r="M10" s="11" t="str">
        <f t="shared" si="0"/>
        <v>◄</v>
      </c>
      <c r="N10" s="33"/>
      <c r="O10" s="36">
        <v>1</v>
      </c>
      <c r="P10" s="132">
        <f>R10</f>
        <v>0</v>
      </c>
      <c r="Q10" s="100">
        <f t="shared" si="1"/>
        <v>1</v>
      </c>
      <c r="R10" s="101">
        <f t="shared" si="2"/>
        <v>0</v>
      </c>
      <c r="S10" s="96"/>
      <c r="T10" s="102">
        <f t="shared" si="3"/>
        <v>0</v>
      </c>
      <c r="U10" s="97">
        <f t="shared" si="4"/>
        <v>0</v>
      </c>
      <c r="V10" s="101"/>
    </row>
    <row r="11" spans="1:23" ht="15.75" customHeight="1">
      <c r="A11" s="233" t="s">
        <v>101</v>
      </c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5"/>
      <c r="N11" s="34"/>
      <c r="O11" s="35">
        <v>0.2</v>
      </c>
      <c r="P11" s="104">
        <f>SUM(P12:P15)</f>
        <v>0</v>
      </c>
      <c r="Q11" s="94">
        <f>SUM(Q12:Q15)</f>
        <v>5</v>
      </c>
      <c r="R11" s="95">
        <f>SUM(R12:R15)</f>
        <v>0</v>
      </c>
      <c r="S11" s="96"/>
      <c r="T11" s="103"/>
      <c r="U11" s="97"/>
      <c r="V11" s="101"/>
    </row>
    <row r="12" spans="1:23" s="19" customFormat="1" ht="23.25" customHeight="1">
      <c r="A12" s="83" t="s">
        <v>27</v>
      </c>
      <c r="B12" s="120" t="s">
        <v>92</v>
      </c>
      <c r="C12" s="204" t="s">
        <v>29</v>
      </c>
      <c r="D12" s="205" t="s">
        <v>28</v>
      </c>
      <c r="E12" s="205" t="s">
        <v>29</v>
      </c>
      <c r="F12" s="205" t="s">
        <v>28</v>
      </c>
      <c r="G12" s="206" t="s">
        <v>29</v>
      </c>
      <c r="H12" s="71"/>
      <c r="I12" s="53"/>
      <c r="J12" s="48"/>
      <c r="K12" s="48"/>
      <c r="L12" s="48"/>
      <c r="M12" s="11" t="str">
        <f t="shared" si="0"/>
        <v>◄</v>
      </c>
      <c r="N12" s="33"/>
      <c r="O12" s="36">
        <v>2</v>
      </c>
      <c r="P12" s="132">
        <f>R12</f>
        <v>0</v>
      </c>
      <c r="Q12" s="100">
        <f t="shared" ref="Q12:Q27" si="5">IF(H12&lt;&gt;"",0,O12)</f>
        <v>2</v>
      </c>
      <c r="R12" s="101">
        <f>(IF(J12&lt;&gt;"",1/3,0)+IF(K12&lt;&gt;"",2/3,0)+IF(L12&lt;&gt;"",1,0))*O$11*20*Q12/SUM(Q$12:Q$15)</f>
        <v>0</v>
      </c>
      <c r="S12" s="96"/>
      <c r="T12" s="102">
        <f>COUNTA(H12:L12)</f>
        <v>0</v>
      </c>
      <c r="U12" s="97">
        <f t="shared" ref="U12:U22" si="6">COUNTBLANK(M12)</f>
        <v>0</v>
      </c>
      <c r="V12" s="101"/>
      <c r="W12" s="129"/>
    </row>
    <row r="13" spans="1:23" s="19" customFormat="1" ht="23.25" customHeight="1">
      <c r="A13" s="242" t="s">
        <v>34</v>
      </c>
      <c r="B13" s="239" t="s">
        <v>33</v>
      </c>
      <c r="C13" s="237" t="s">
        <v>93</v>
      </c>
      <c r="D13" s="237" t="s">
        <v>30</v>
      </c>
      <c r="E13" s="237" t="s">
        <v>30</v>
      </c>
      <c r="F13" s="237" t="s">
        <v>30</v>
      </c>
      <c r="G13" s="237" t="s">
        <v>30</v>
      </c>
      <c r="H13" s="59"/>
      <c r="I13" s="58"/>
      <c r="J13" s="45"/>
      <c r="K13" s="45"/>
      <c r="L13" s="45"/>
      <c r="M13" s="11" t="str">
        <f t="shared" si="0"/>
        <v>◄</v>
      </c>
      <c r="N13" s="33"/>
      <c r="O13" s="36">
        <v>1</v>
      </c>
      <c r="P13" s="232">
        <f>SUM(R13:R15)</f>
        <v>0</v>
      </c>
      <c r="Q13" s="100">
        <f t="shared" si="5"/>
        <v>1</v>
      </c>
      <c r="R13" s="101">
        <f>(IF(J13&lt;&gt;"",1/3,0)+IF(K13&lt;&gt;"",2/3,0)+IF(L13&lt;&gt;"",1,0))*O$11*20*Q13/SUM(Q$12:Q$15)</f>
        <v>0</v>
      </c>
      <c r="S13" s="96"/>
      <c r="T13" s="102">
        <f t="shared" si="3"/>
        <v>0</v>
      </c>
      <c r="U13" s="97">
        <f t="shared" si="6"/>
        <v>0</v>
      </c>
      <c r="V13" s="101"/>
      <c r="W13" s="129"/>
    </row>
    <row r="14" spans="1:23" s="19" customFormat="1" ht="25.5" customHeight="1">
      <c r="A14" s="242"/>
      <c r="B14" s="240"/>
      <c r="C14" s="236" t="s">
        <v>94</v>
      </c>
      <c r="D14" s="236" t="s">
        <v>31</v>
      </c>
      <c r="E14" s="236" t="s">
        <v>31</v>
      </c>
      <c r="F14" s="236" t="s">
        <v>31</v>
      </c>
      <c r="G14" s="236" t="s">
        <v>31</v>
      </c>
      <c r="H14" s="69"/>
      <c r="I14" s="53"/>
      <c r="J14" s="48"/>
      <c r="K14" s="2"/>
      <c r="L14" s="48"/>
      <c r="M14" s="11" t="str">
        <f t="shared" si="0"/>
        <v>◄</v>
      </c>
      <c r="N14" s="33"/>
      <c r="O14" s="36">
        <v>1</v>
      </c>
      <c r="P14" s="232"/>
      <c r="Q14" s="100">
        <f t="shared" si="5"/>
        <v>1</v>
      </c>
      <c r="R14" s="101">
        <f>(IF(J14&lt;&gt;"",1/3,0)+IF(K14&lt;&gt;"",2/3,0)+IF(L14&lt;&gt;"",1,0))*O$11*20*Q14/SUM(Q$12:Q$15)</f>
        <v>0</v>
      </c>
      <c r="S14" s="96"/>
      <c r="T14" s="102">
        <f t="shared" si="3"/>
        <v>0</v>
      </c>
      <c r="U14" s="97">
        <f t="shared" si="6"/>
        <v>0</v>
      </c>
      <c r="V14" s="101"/>
      <c r="W14" s="129"/>
    </row>
    <row r="15" spans="1:23" s="19" customFormat="1" ht="23.25" customHeight="1">
      <c r="A15" s="226"/>
      <c r="B15" s="241"/>
      <c r="C15" s="187" t="s">
        <v>32</v>
      </c>
      <c r="D15" s="188" t="s">
        <v>32</v>
      </c>
      <c r="E15" s="188" t="s">
        <v>32</v>
      </c>
      <c r="F15" s="188" t="s">
        <v>32</v>
      </c>
      <c r="G15" s="189" t="s">
        <v>32</v>
      </c>
      <c r="H15" s="72"/>
      <c r="I15" s="58"/>
      <c r="J15" s="45"/>
      <c r="K15" s="45"/>
      <c r="L15" s="45"/>
      <c r="M15" s="11" t="str">
        <f t="shared" si="0"/>
        <v>◄</v>
      </c>
      <c r="N15" s="33"/>
      <c r="O15" s="36">
        <v>1</v>
      </c>
      <c r="P15" s="232"/>
      <c r="Q15" s="100">
        <f t="shared" si="5"/>
        <v>1</v>
      </c>
      <c r="R15" s="101">
        <f>(IF(J15&lt;&gt;"",1/3,0)+IF(K15&lt;&gt;"",2/3,0)+IF(L15&lt;&gt;"",1,0))*O$11*20*Q15/SUM(Q$12:Q$15)</f>
        <v>0</v>
      </c>
      <c r="S15" s="96"/>
      <c r="T15" s="102">
        <f t="shared" si="3"/>
        <v>0</v>
      </c>
      <c r="U15" s="97">
        <f t="shared" si="6"/>
        <v>0</v>
      </c>
      <c r="V15" s="101"/>
      <c r="W15" s="129"/>
    </row>
    <row r="16" spans="1:23" ht="15.75" customHeight="1">
      <c r="A16" s="233" t="s">
        <v>35</v>
      </c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5"/>
      <c r="N16" s="34"/>
      <c r="O16" s="35">
        <v>0.1</v>
      </c>
      <c r="P16" s="104">
        <f>SUM(P17:P22)</f>
        <v>0</v>
      </c>
      <c r="Q16" s="94">
        <f>SUM(Q17:Q22)</f>
        <v>6</v>
      </c>
      <c r="R16" s="95">
        <f>SUM(R17:R22)</f>
        <v>0</v>
      </c>
      <c r="S16" s="96"/>
      <c r="T16" s="103"/>
      <c r="U16" s="97"/>
      <c r="V16" s="101"/>
    </row>
    <row r="17" spans="1:36" s="19" customFormat="1" ht="23.25" customHeight="1">
      <c r="A17" s="269" t="s">
        <v>37</v>
      </c>
      <c r="B17" s="187" t="s">
        <v>36</v>
      </c>
      <c r="C17" s="204" t="s">
        <v>95</v>
      </c>
      <c r="D17" s="205" t="s">
        <v>40</v>
      </c>
      <c r="E17" s="205" t="s">
        <v>40</v>
      </c>
      <c r="F17" s="205" t="s">
        <v>40</v>
      </c>
      <c r="G17" s="206" t="s">
        <v>40</v>
      </c>
      <c r="H17" s="71"/>
      <c r="I17" s="53"/>
      <c r="J17" s="48"/>
      <c r="K17" s="48"/>
      <c r="L17" s="48"/>
      <c r="M17" s="11" t="str">
        <f t="shared" si="0"/>
        <v>◄</v>
      </c>
      <c r="N17" s="33"/>
      <c r="O17" s="36">
        <v>1</v>
      </c>
      <c r="P17" s="232">
        <f>SUM(R17:R19)</f>
        <v>0</v>
      </c>
      <c r="Q17" s="100">
        <f t="shared" si="5"/>
        <v>1</v>
      </c>
      <c r="R17" s="101">
        <f t="shared" ref="R17:R22" si="7">(IF(J17&lt;&gt;"",1/3,0)+IF(K17&lt;&gt;"",2/3,0)+IF(L17&lt;&gt;"",1,0))*O$16*20*Q17/SUM(Q$17:Q$22)</f>
        <v>0</v>
      </c>
      <c r="S17" s="96"/>
      <c r="T17" s="102">
        <f t="shared" si="3"/>
        <v>0</v>
      </c>
      <c r="U17" s="97">
        <f t="shared" si="6"/>
        <v>0</v>
      </c>
      <c r="V17" s="101"/>
      <c r="W17" s="129"/>
    </row>
    <row r="18" spans="1:36" s="19" customFormat="1" ht="23.25" customHeight="1">
      <c r="A18" s="269"/>
      <c r="B18" s="187"/>
      <c r="C18" s="187" t="s">
        <v>87</v>
      </c>
      <c r="D18" s="188" t="s">
        <v>41</v>
      </c>
      <c r="E18" s="188" t="s">
        <v>41</v>
      </c>
      <c r="F18" s="188" t="s">
        <v>41</v>
      </c>
      <c r="G18" s="189" t="s">
        <v>41</v>
      </c>
      <c r="H18" s="59"/>
      <c r="I18" s="58"/>
      <c r="J18" s="45"/>
      <c r="K18" s="45"/>
      <c r="L18" s="45"/>
      <c r="M18" s="11" t="str">
        <f t="shared" si="0"/>
        <v>◄</v>
      </c>
      <c r="N18" s="33"/>
      <c r="O18" s="36">
        <v>1</v>
      </c>
      <c r="P18" s="232"/>
      <c r="Q18" s="100">
        <f t="shared" si="5"/>
        <v>1</v>
      </c>
      <c r="R18" s="101">
        <f t="shared" si="7"/>
        <v>0</v>
      </c>
      <c r="S18" s="96"/>
      <c r="T18" s="102">
        <f t="shared" si="3"/>
        <v>0</v>
      </c>
      <c r="U18" s="97">
        <f t="shared" si="6"/>
        <v>0</v>
      </c>
      <c r="V18" s="101"/>
      <c r="W18" s="129"/>
    </row>
    <row r="19" spans="1:36" s="19" customFormat="1" ht="23.25" customHeight="1">
      <c r="A19" s="269"/>
      <c r="B19" s="187"/>
      <c r="C19" s="204" t="s">
        <v>42</v>
      </c>
      <c r="D19" s="205"/>
      <c r="E19" s="205"/>
      <c r="F19" s="205"/>
      <c r="G19" s="206"/>
      <c r="H19" s="71"/>
      <c r="I19" s="53"/>
      <c r="J19" s="48"/>
      <c r="K19" s="48"/>
      <c r="L19" s="48"/>
      <c r="M19" s="11" t="str">
        <f t="shared" si="0"/>
        <v>◄</v>
      </c>
      <c r="N19" s="33"/>
      <c r="O19" s="36">
        <v>1</v>
      </c>
      <c r="P19" s="232"/>
      <c r="Q19" s="100">
        <f t="shared" si="5"/>
        <v>1</v>
      </c>
      <c r="R19" s="101">
        <f t="shared" si="7"/>
        <v>0</v>
      </c>
      <c r="S19" s="96"/>
      <c r="T19" s="102">
        <f t="shared" si="3"/>
        <v>0</v>
      </c>
      <c r="U19" s="97">
        <f t="shared" si="6"/>
        <v>0</v>
      </c>
      <c r="V19" s="101"/>
      <c r="W19" s="129"/>
    </row>
    <row r="20" spans="1:36" s="19" customFormat="1" ht="23.25" customHeight="1">
      <c r="A20" s="83" t="s">
        <v>39</v>
      </c>
      <c r="B20" s="146" t="s">
        <v>38</v>
      </c>
      <c r="C20" s="187" t="s">
        <v>43</v>
      </c>
      <c r="D20" s="188" t="s">
        <v>43</v>
      </c>
      <c r="E20" s="188" t="s">
        <v>43</v>
      </c>
      <c r="F20" s="188" t="s">
        <v>43</v>
      </c>
      <c r="G20" s="189" t="s">
        <v>43</v>
      </c>
      <c r="H20" s="59"/>
      <c r="I20" s="58"/>
      <c r="J20" s="45"/>
      <c r="K20" s="45"/>
      <c r="L20" s="45"/>
      <c r="M20" s="11" t="str">
        <f t="shared" si="0"/>
        <v>◄</v>
      </c>
      <c r="N20" s="33"/>
      <c r="O20" s="36">
        <v>1</v>
      </c>
      <c r="P20" s="132">
        <f>R20</f>
        <v>0</v>
      </c>
      <c r="Q20" s="100">
        <f t="shared" si="5"/>
        <v>1</v>
      </c>
      <c r="R20" s="101">
        <f t="shared" si="7"/>
        <v>0</v>
      </c>
      <c r="S20" s="96"/>
      <c r="T20" s="102">
        <f t="shared" si="3"/>
        <v>0</v>
      </c>
      <c r="U20" s="97">
        <f t="shared" si="6"/>
        <v>0</v>
      </c>
      <c r="V20" s="101"/>
      <c r="W20" s="129"/>
    </row>
    <row r="21" spans="1:36" s="19" customFormat="1" ht="23.25" customHeight="1">
      <c r="A21" s="270" t="s">
        <v>99</v>
      </c>
      <c r="B21" s="243" t="s">
        <v>100</v>
      </c>
      <c r="C21" s="245" t="s">
        <v>104</v>
      </c>
      <c r="D21" s="246"/>
      <c r="E21" s="246"/>
      <c r="F21" s="246"/>
      <c r="G21" s="247"/>
      <c r="H21" s="133"/>
      <c r="I21" s="134"/>
      <c r="J21" s="48"/>
      <c r="K21" s="48"/>
      <c r="L21" s="48"/>
      <c r="M21" s="11" t="str">
        <f t="shared" si="0"/>
        <v>◄</v>
      </c>
      <c r="N21" s="33"/>
      <c r="O21" s="36">
        <v>1</v>
      </c>
      <c r="P21" s="248">
        <f>SUM(R21:R22)</f>
        <v>0</v>
      </c>
      <c r="Q21" s="100">
        <f t="shared" si="5"/>
        <v>1</v>
      </c>
      <c r="R21" s="101">
        <f t="shared" si="7"/>
        <v>0</v>
      </c>
      <c r="S21" s="96"/>
      <c r="T21" s="102">
        <f>COUNTA(H21:L21)</f>
        <v>0</v>
      </c>
      <c r="U21" s="97">
        <f>COUNTBLANK(M21)</f>
        <v>0</v>
      </c>
      <c r="V21" s="101"/>
      <c r="W21" s="129"/>
    </row>
    <row r="22" spans="1:36" s="144" customFormat="1" ht="23.25" customHeight="1">
      <c r="A22" s="271"/>
      <c r="B22" s="244"/>
      <c r="C22" s="187" t="s">
        <v>105</v>
      </c>
      <c r="D22" s="188" t="s">
        <v>43</v>
      </c>
      <c r="E22" s="188" t="s">
        <v>43</v>
      </c>
      <c r="F22" s="188" t="s">
        <v>43</v>
      </c>
      <c r="G22" s="189" t="s">
        <v>43</v>
      </c>
      <c r="H22" s="59"/>
      <c r="I22" s="58"/>
      <c r="J22" s="45"/>
      <c r="K22" s="45"/>
      <c r="L22" s="45"/>
      <c r="M22" s="135" t="str">
        <f t="shared" si="0"/>
        <v>◄</v>
      </c>
      <c r="N22" s="136"/>
      <c r="O22" s="36">
        <v>1</v>
      </c>
      <c r="P22" s="248"/>
      <c r="Q22" s="137">
        <f t="shared" si="5"/>
        <v>1</v>
      </c>
      <c r="R22" s="101">
        <f t="shared" si="7"/>
        <v>0</v>
      </c>
      <c r="S22" s="139"/>
      <c r="T22" s="140">
        <f t="shared" si="3"/>
        <v>0</v>
      </c>
      <c r="U22" s="141">
        <f t="shared" si="6"/>
        <v>0</v>
      </c>
      <c r="V22" s="138"/>
      <c r="W22" s="145"/>
      <c r="X22" s="142"/>
      <c r="Y22" s="142"/>
      <c r="Z22" s="142"/>
      <c r="AA22" s="142"/>
      <c r="AB22" s="143"/>
      <c r="AC22" s="143"/>
      <c r="AD22" s="143"/>
      <c r="AE22" s="143"/>
      <c r="AF22" s="143"/>
      <c r="AG22" s="143"/>
      <c r="AH22" s="143"/>
      <c r="AI22" s="143"/>
      <c r="AJ22" s="143"/>
    </row>
    <row r="23" spans="1:36" ht="14.25" customHeight="1">
      <c r="A23" s="233" t="s">
        <v>44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5"/>
      <c r="N23" s="34"/>
      <c r="O23" s="35">
        <v>0.1</v>
      </c>
      <c r="P23" s="104">
        <f>SUM(P24:P28)</f>
        <v>0</v>
      </c>
      <c r="Q23" s="94">
        <f>SUM(Q24:Q28)</f>
        <v>5</v>
      </c>
      <c r="R23" s="95">
        <f>SUM(R24:R28)</f>
        <v>0</v>
      </c>
      <c r="S23" s="96"/>
      <c r="T23" s="103"/>
      <c r="U23" s="97"/>
      <c r="V23" s="101"/>
    </row>
    <row r="24" spans="1:36" ht="24.75" customHeight="1">
      <c r="A24" s="77" t="s">
        <v>45</v>
      </c>
      <c r="B24" s="122" t="s">
        <v>48</v>
      </c>
      <c r="C24" s="204" t="s">
        <v>51</v>
      </c>
      <c r="D24" s="205" t="s">
        <v>51</v>
      </c>
      <c r="E24" s="205" t="s">
        <v>51</v>
      </c>
      <c r="F24" s="205" t="s">
        <v>51</v>
      </c>
      <c r="G24" s="206" t="s">
        <v>51</v>
      </c>
      <c r="H24" s="71"/>
      <c r="I24" s="53"/>
      <c r="J24" s="48"/>
      <c r="K24" s="48"/>
      <c r="L24" s="60"/>
      <c r="M24" s="11" t="str">
        <f t="shared" si="0"/>
        <v>◄</v>
      </c>
      <c r="N24" s="33"/>
      <c r="O24" s="37">
        <v>1</v>
      </c>
      <c r="P24" s="131">
        <f>R24</f>
        <v>0</v>
      </c>
      <c r="Q24" s="100">
        <f t="shared" si="5"/>
        <v>1</v>
      </c>
      <c r="R24" s="101">
        <f>(IF(J24&lt;&gt;"",1/3,0)+IF(K24&lt;&gt;"",2/3,0)+IF(L24&lt;&gt;"",1,0))*O$23*20*Q24/SUM(Q$24:Q$28)</f>
        <v>0</v>
      </c>
      <c r="S24" s="96"/>
      <c r="T24" s="102">
        <f>COUNTA(H24:L24)</f>
        <v>0</v>
      </c>
      <c r="U24" s="97">
        <f>COUNTBLANK(M24)</f>
        <v>0</v>
      </c>
      <c r="V24" s="101"/>
    </row>
    <row r="25" spans="1:36" ht="24.75" customHeight="1">
      <c r="A25" s="225" t="s">
        <v>46</v>
      </c>
      <c r="B25" s="193" t="s">
        <v>49</v>
      </c>
      <c r="C25" s="187" t="s">
        <v>52</v>
      </c>
      <c r="D25" s="188" t="s">
        <v>52</v>
      </c>
      <c r="E25" s="188" t="s">
        <v>52</v>
      </c>
      <c r="F25" s="188" t="s">
        <v>52</v>
      </c>
      <c r="G25" s="189" t="s">
        <v>52</v>
      </c>
      <c r="H25" s="59"/>
      <c r="I25" s="59"/>
      <c r="J25" s="130"/>
      <c r="K25" s="130"/>
      <c r="L25" s="49"/>
      <c r="M25" s="11" t="str">
        <f t="shared" si="0"/>
        <v>◄</v>
      </c>
      <c r="N25" s="33"/>
      <c r="O25" s="37">
        <v>1</v>
      </c>
      <c r="P25" s="238">
        <f>SUM(R25:R26)</f>
        <v>0</v>
      </c>
      <c r="Q25" s="100">
        <f t="shared" si="5"/>
        <v>1</v>
      </c>
      <c r="R25" s="101">
        <f>(IF(J25&lt;&gt;"",1/3,0)+IF(K25&lt;&gt;"",2/3,0)+IF(L25&lt;&gt;"",1,0))*O$23*20*Q25/SUM(Q$24:Q$28)</f>
        <v>0</v>
      </c>
      <c r="S25" s="96"/>
      <c r="T25" s="102">
        <f>COUNTA(H25:L25)</f>
        <v>0</v>
      </c>
      <c r="U25" s="97">
        <f>COUNTBLANK(M25)</f>
        <v>0</v>
      </c>
      <c r="V25" s="101"/>
    </row>
    <row r="26" spans="1:36" ht="24.75" customHeight="1">
      <c r="A26" s="226"/>
      <c r="B26" s="194"/>
      <c r="C26" s="204" t="s">
        <v>53</v>
      </c>
      <c r="D26" s="205" t="s">
        <v>53</v>
      </c>
      <c r="E26" s="205" t="s">
        <v>53</v>
      </c>
      <c r="F26" s="205" t="s">
        <v>53</v>
      </c>
      <c r="G26" s="206" t="s">
        <v>53</v>
      </c>
      <c r="H26" s="71"/>
      <c r="I26" s="53"/>
      <c r="J26" s="48"/>
      <c r="K26" s="48"/>
      <c r="L26" s="60"/>
      <c r="M26" s="11" t="str">
        <f t="shared" si="0"/>
        <v>◄</v>
      </c>
      <c r="N26" s="33"/>
      <c r="O26" s="37">
        <v>1</v>
      </c>
      <c r="P26" s="238"/>
      <c r="Q26" s="100">
        <f t="shared" si="5"/>
        <v>1</v>
      </c>
      <c r="R26" s="101">
        <f>(IF(J26&lt;&gt;"",1/3,0)+IF(K26&lt;&gt;"",2/3,0)+IF(L26&lt;&gt;"",1,0))*O$23*20*Q26/SUM(Q$24:Q$28)</f>
        <v>0</v>
      </c>
      <c r="S26" s="96"/>
      <c r="T26" s="102">
        <f t="shared" si="3"/>
        <v>0</v>
      </c>
      <c r="U26" s="97">
        <f>COUNTBLANK(M26)</f>
        <v>0</v>
      </c>
      <c r="V26" s="101"/>
    </row>
    <row r="27" spans="1:36" ht="24.75" customHeight="1">
      <c r="A27" s="225" t="s">
        <v>47</v>
      </c>
      <c r="B27" s="229" t="s">
        <v>50</v>
      </c>
      <c r="C27" s="187" t="s">
        <v>54</v>
      </c>
      <c r="D27" s="188" t="s">
        <v>54</v>
      </c>
      <c r="E27" s="188" t="s">
        <v>54</v>
      </c>
      <c r="F27" s="188" t="s">
        <v>54</v>
      </c>
      <c r="G27" s="189" t="s">
        <v>54</v>
      </c>
      <c r="H27" s="72"/>
      <c r="I27" s="59"/>
      <c r="J27" s="130"/>
      <c r="K27" s="130"/>
      <c r="L27" s="49"/>
      <c r="M27" s="11" t="str">
        <f t="shared" si="0"/>
        <v>◄</v>
      </c>
      <c r="N27" s="33"/>
      <c r="O27" s="37">
        <v>1</v>
      </c>
      <c r="P27" s="238">
        <f>SUM(R27:R28)</f>
        <v>0</v>
      </c>
      <c r="Q27" s="100">
        <f t="shared" si="5"/>
        <v>1</v>
      </c>
      <c r="R27" s="101">
        <f>(IF(J27&lt;&gt;"",1/3,0)+IF(K27&lt;&gt;"",2/3,0)+IF(L27&lt;&gt;"",1,0))*O$23*20*Q27/SUM(Q$24:Q$28)</f>
        <v>0</v>
      </c>
      <c r="S27" s="96"/>
      <c r="T27" s="102">
        <f t="shared" si="3"/>
        <v>0</v>
      </c>
      <c r="U27" s="97">
        <f>COUNTBLANK(M27)</f>
        <v>0</v>
      </c>
      <c r="V27" s="101"/>
    </row>
    <row r="28" spans="1:36" ht="24.75" customHeight="1">
      <c r="A28" s="226"/>
      <c r="B28" s="229"/>
      <c r="C28" s="204" t="s">
        <v>96</v>
      </c>
      <c r="D28" s="205" t="s">
        <v>55</v>
      </c>
      <c r="E28" s="205" t="s">
        <v>55</v>
      </c>
      <c r="F28" s="205" t="s">
        <v>55</v>
      </c>
      <c r="G28" s="206" t="s">
        <v>55</v>
      </c>
      <c r="H28" s="71"/>
      <c r="I28" s="53"/>
      <c r="J28" s="48"/>
      <c r="K28" s="48"/>
      <c r="L28" s="60"/>
      <c r="M28" s="11" t="str">
        <f t="shared" si="0"/>
        <v>◄</v>
      </c>
      <c r="N28" s="33"/>
      <c r="O28" s="37">
        <v>1</v>
      </c>
      <c r="P28" s="238"/>
      <c r="Q28" s="100">
        <f>IF(H28&lt;&gt;"",0,O28)</f>
        <v>1</v>
      </c>
      <c r="R28" s="101">
        <f>(IF(J28&lt;&gt;"",1/3,0)+IF(K28&lt;&gt;"",2/3,0)+IF(L28&lt;&gt;"",1,0))*O$23*20*Q28/SUM(Q$24:Q$28)</f>
        <v>0</v>
      </c>
      <c r="S28" s="96"/>
      <c r="T28" s="102">
        <f>COUNTA(H28:L28)</f>
        <v>0</v>
      </c>
      <c r="U28" s="97">
        <f>COUNTBLANK(M28)</f>
        <v>0</v>
      </c>
      <c r="V28" s="101"/>
    </row>
    <row r="29" spans="1:36" ht="24.75" customHeight="1">
      <c r="A29" s="26"/>
      <c r="B29" s="38"/>
      <c r="C29" s="230" t="s">
        <v>56</v>
      </c>
      <c r="D29" s="231"/>
      <c r="E29" s="231"/>
      <c r="F29" s="231"/>
      <c r="G29" s="231"/>
      <c r="H29" s="280">
        <f>Q4/SUM(O5:O10)</f>
        <v>1</v>
      </c>
      <c r="I29" s="281"/>
      <c r="J29" s="281"/>
      <c r="K29" s="281"/>
      <c r="L29" s="281"/>
      <c r="M29" s="40"/>
      <c r="N29" s="39"/>
      <c r="O29" s="41"/>
      <c r="P29" s="150"/>
      <c r="Q29" s="100"/>
      <c r="R29" s="101"/>
      <c r="S29" s="96"/>
      <c r="T29" s="102"/>
      <c r="V29" s="101"/>
    </row>
    <row r="30" spans="1:36" ht="24.75" customHeight="1">
      <c r="A30" s="26"/>
      <c r="B30" s="38"/>
      <c r="C30" s="265" t="s">
        <v>57</v>
      </c>
      <c r="D30" s="266"/>
      <c r="E30" s="266"/>
      <c r="F30" s="266"/>
      <c r="G30" s="266"/>
      <c r="H30" s="219">
        <f>Q11/SUM(O12:O15)</f>
        <v>1</v>
      </c>
      <c r="I30" s="220"/>
      <c r="J30" s="220"/>
      <c r="K30" s="220"/>
      <c r="L30" s="220"/>
      <c r="M30" s="40"/>
      <c r="N30" s="39"/>
      <c r="O30" s="41"/>
      <c r="P30" s="150"/>
      <c r="Q30" s="100"/>
      <c r="R30" s="101"/>
      <c r="S30" s="96"/>
      <c r="T30" s="102"/>
      <c r="U30" s="97"/>
      <c r="V30" s="101"/>
    </row>
    <row r="31" spans="1:36" ht="24.75" customHeight="1">
      <c r="A31" s="26"/>
      <c r="B31" s="38"/>
      <c r="C31" s="265" t="s">
        <v>58</v>
      </c>
      <c r="D31" s="266"/>
      <c r="E31" s="266"/>
      <c r="F31" s="266"/>
      <c r="G31" s="266"/>
      <c r="H31" s="219">
        <f>Q16/SUM(O17:O22)</f>
        <v>1</v>
      </c>
      <c r="I31" s="220"/>
      <c r="J31" s="220"/>
      <c r="K31" s="220"/>
      <c r="L31" s="220"/>
      <c r="M31" s="40"/>
      <c r="N31" s="39"/>
      <c r="O31" s="41"/>
      <c r="P31" s="150"/>
      <c r="Q31" s="100"/>
      <c r="R31" s="101"/>
      <c r="S31" s="96"/>
      <c r="T31" s="102"/>
      <c r="U31" s="97"/>
      <c r="V31" s="101"/>
    </row>
    <row r="32" spans="1:36" ht="24.75" customHeight="1">
      <c r="A32" s="26"/>
      <c r="B32" s="38"/>
      <c r="C32" s="265" t="s">
        <v>59</v>
      </c>
      <c r="D32" s="266"/>
      <c r="E32" s="266"/>
      <c r="F32" s="266"/>
      <c r="G32" s="266"/>
      <c r="H32" s="219">
        <f>Q23/SUM(O24:O28)</f>
        <v>1</v>
      </c>
      <c r="I32" s="220"/>
      <c r="J32" s="220"/>
      <c r="K32" s="220"/>
      <c r="L32" s="220"/>
      <c r="M32" s="40"/>
      <c r="N32" s="39"/>
      <c r="O32" s="41"/>
      <c r="P32" s="150"/>
      <c r="Q32" s="100"/>
      <c r="R32" s="101"/>
      <c r="S32" s="96"/>
      <c r="T32" s="102"/>
      <c r="U32" s="97"/>
      <c r="V32" s="101"/>
    </row>
    <row r="33" spans="1:23" ht="11.25" customHeight="1">
      <c r="A33" s="16"/>
      <c r="B33" s="217"/>
      <c r="C33" s="217"/>
      <c r="D33" s="217"/>
      <c r="E33" s="217"/>
      <c r="F33" s="217"/>
      <c r="G33" s="217"/>
      <c r="H33" s="63"/>
      <c r="I33" s="285"/>
      <c r="J33" s="286"/>
      <c r="K33" s="286"/>
      <c r="L33" s="287"/>
      <c r="M33" s="14"/>
      <c r="N33" s="14"/>
      <c r="O33" s="12"/>
      <c r="P33" s="147"/>
      <c r="Q33" s="151"/>
      <c r="R33" s="92"/>
      <c r="S33" s="92"/>
      <c r="T33" s="97"/>
      <c r="U33" s="97"/>
      <c r="W33" s="127"/>
    </row>
    <row r="34" spans="1:23" ht="35.25" customHeight="1" thickBot="1">
      <c r="A34" s="16"/>
      <c r="C34" s="282" t="s">
        <v>3</v>
      </c>
      <c r="D34" s="283"/>
      <c r="E34" s="283"/>
      <c r="F34" s="283"/>
      <c r="G34" s="283"/>
      <c r="H34" s="284"/>
      <c r="I34" s="218" t="str">
        <f>IF(OR(V4=0,H29&lt;0.5,H30&lt;0.5,H31&lt;0.5,H32&lt;0.5),"!",(P4+P11+P16+P23))</f>
        <v>!</v>
      </c>
      <c r="J34" s="218"/>
      <c r="K34" s="216" t="s">
        <v>60</v>
      </c>
      <c r="L34" s="216"/>
      <c r="M34" s="14"/>
      <c r="N34" s="14"/>
      <c r="O34" s="12"/>
      <c r="P34" s="147"/>
      <c r="Q34" s="92"/>
      <c r="R34" s="92"/>
      <c r="S34" s="92"/>
      <c r="T34" s="152"/>
      <c r="U34" s="97"/>
      <c r="W34" s="127"/>
    </row>
    <row r="35" spans="1:23" ht="32.25" customHeight="1" thickBot="1">
      <c r="A35" s="16"/>
      <c r="B35" s="6"/>
      <c r="C35" s="223" t="s">
        <v>62</v>
      </c>
      <c r="D35" s="224"/>
      <c r="E35" s="224"/>
      <c r="F35" s="224"/>
      <c r="G35" s="224"/>
      <c r="H35" s="224"/>
      <c r="I35" s="221"/>
      <c r="J35" s="222"/>
      <c r="K35" s="227" t="s">
        <v>60</v>
      </c>
      <c r="L35" s="228"/>
      <c r="M35" s="3"/>
      <c r="N35" s="3"/>
      <c r="O35" s="42"/>
      <c r="P35" s="147"/>
      <c r="Q35" s="93"/>
      <c r="R35" s="92"/>
      <c r="S35" s="92"/>
      <c r="T35" s="92"/>
      <c r="U35" s="92"/>
    </row>
    <row r="36" spans="1:23" ht="31.5" customHeight="1" thickBot="1">
      <c r="A36" s="16"/>
      <c r="C36" s="254" t="s">
        <v>61</v>
      </c>
      <c r="D36" s="255"/>
      <c r="E36" s="255"/>
      <c r="F36" s="255"/>
      <c r="G36" s="255"/>
      <c r="H36" s="255"/>
      <c r="I36" s="275">
        <f>I35*4</f>
        <v>0</v>
      </c>
      <c r="J36" s="276"/>
      <c r="K36" s="277" t="s">
        <v>63</v>
      </c>
      <c r="L36" s="278"/>
      <c r="M36" s="43"/>
      <c r="N36" s="20"/>
      <c r="O36" s="12"/>
      <c r="P36" s="147"/>
    </row>
    <row r="37" spans="1:23" ht="16.5" customHeight="1" thickBot="1">
      <c r="A37" s="16"/>
      <c r="C37" s="125"/>
      <c r="D37" s="51"/>
      <c r="E37" s="51"/>
      <c r="F37" s="51"/>
      <c r="G37" s="51"/>
      <c r="H37" s="64"/>
      <c r="I37" s="55"/>
      <c r="J37" s="55"/>
      <c r="K37" s="43"/>
      <c r="L37" s="43"/>
      <c r="M37" s="43"/>
      <c r="N37" s="20"/>
      <c r="O37" s="12"/>
      <c r="P37" s="147"/>
    </row>
    <row r="38" spans="1:23" ht="15.75">
      <c r="A38" s="18"/>
      <c r="B38" s="123" t="s">
        <v>6</v>
      </c>
      <c r="C38" s="267" t="s">
        <v>5</v>
      </c>
      <c r="D38" s="267"/>
      <c r="E38" s="267"/>
      <c r="F38" s="268"/>
      <c r="G38" s="16"/>
      <c r="H38" s="54"/>
      <c r="I38" s="54"/>
      <c r="J38" s="54"/>
      <c r="K38" s="54"/>
      <c r="L38" s="65"/>
      <c r="M38" s="56"/>
      <c r="N38" s="17"/>
      <c r="O38" s="12"/>
      <c r="P38" s="147"/>
      <c r="Q38" s="153"/>
    </row>
    <row r="39" spans="1:23" ht="12.75" customHeight="1">
      <c r="B39" s="279" t="str">
        <f>CONCATENATE(Identification!B9," ",Identification!B10)</f>
        <v xml:space="preserve"> </v>
      </c>
      <c r="C39" s="252" t="str">
        <f>CONCATENATE(Identification!B7)</f>
        <v/>
      </c>
      <c r="D39" s="252"/>
      <c r="E39" s="252"/>
      <c r="F39" s="253"/>
      <c r="G39" s="16"/>
      <c r="H39" s="54"/>
      <c r="I39" s="54"/>
      <c r="J39" s="54"/>
      <c r="K39" s="54"/>
      <c r="L39" s="65"/>
      <c r="M39" s="23"/>
      <c r="N39" s="23"/>
      <c r="Q39" s="153"/>
    </row>
    <row r="40" spans="1:23">
      <c r="B40" s="279"/>
      <c r="C40" s="252"/>
      <c r="D40" s="252"/>
      <c r="E40" s="252"/>
      <c r="F40" s="253"/>
      <c r="G40" s="16"/>
      <c r="H40" s="73"/>
      <c r="I40" s="51"/>
      <c r="J40" s="51"/>
      <c r="K40" s="51"/>
      <c r="L40" s="65"/>
      <c r="M40" s="50"/>
      <c r="Q40" s="153"/>
    </row>
    <row r="41" spans="1:23" ht="14.25" thickBot="1">
      <c r="B41" s="279"/>
      <c r="C41" s="252"/>
      <c r="D41" s="252"/>
      <c r="E41" s="252"/>
      <c r="F41" s="253"/>
      <c r="G41" s="16"/>
      <c r="H41" s="74"/>
      <c r="I41" s="75"/>
      <c r="J41" s="74"/>
      <c r="K41" s="74"/>
      <c r="L41" s="65"/>
      <c r="M41" s="50"/>
      <c r="O41" s="6"/>
      <c r="P41" s="88"/>
      <c r="Q41" s="88"/>
    </row>
    <row r="42" spans="1:23" ht="31.5">
      <c r="B42" s="85" t="s">
        <v>64</v>
      </c>
      <c r="C42" s="210" t="s">
        <v>86</v>
      </c>
      <c r="D42" s="211"/>
      <c r="E42" s="211"/>
      <c r="F42" s="212"/>
      <c r="G42" s="16"/>
      <c r="H42" s="213" t="s">
        <v>2</v>
      </c>
      <c r="I42" s="214"/>
      <c r="J42" s="214"/>
      <c r="K42" s="215"/>
      <c r="L42" s="65"/>
      <c r="M42" s="50"/>
      <c r="Q42" s="153"/>
    </row>
    <row r="43" spans="1:23" ht="24.75" customHeight="1" thickBot="1">
      <c r="B43" s="86" t="str">
        <f>CONCATENATE(Identification!A25)</f>
        <v/>
      </c>
      <c r="C43" s="256"/>
      <c r="D43" s="257"/>
      <c r="E43" s="257"/>
      <c r="F43" s="258"/>
      <c r="G43" s="16"/>
      <c r="H43" s="259">
        <f ca="1">TODAY()</f>
        <v>44487</v>
      </c>
      <c r="I43" s="260"/>
      <c r="J43" s="260"/>
      <c r="K43" s="261"/>
      <c r="Q43" s="153"/>
    </row>
    <row r="44" spans="1:23" ht="24.75" customHeight="1" thickBot="1">
      <c r="B44" s="124" t="str">
        <f>CONCATENATE(Identification!A26)</f>
        <v/>
      </c>
      <c r="C44" s="262"/>
      <c r="D44" s="263"/>
      <c r="E44" s="263"/>
      <c r="F44" s="264"/>
      <c r="G44" s="16"/>
      <c r="H44" s="54"/>
      <c r="I44" s="54"/>
      <c r="J44" s="54"/>
      <c r="K44" s="54"/>
      <c r="Q44" s="153"/>
    </row>
    <row r="45" spans="1:23" ht="22.5" customHeight="1">
      <c r="B45" s="249" t="s">
        <v>85</v>
      </c>
      <c r="C45" s="250"/>
      <c r="D45" s="250"/>
      <c r="E45" s="250"/>
      <c r="F45" s="251"/>
      <c r="Q45" s="153"/>
    </row>
    <row r="46" spans="1:23" ht="64.5" customHeight="1" thickBot="1">
      <c r="B46" s="272"/>
      <c r="C46" s="273"/>
      <c r="D46" s="273"/>
      <c r="E46" s="273"/>
      <c r="F46" s="274"/>
      <c r="Q46" s="153"/>
    </row>
  </sheetData>
  <sheetProtection password="C865" sheet="1" objects="1" scenarios="1" selectLockedCells="1"/>
  <mergeCells count="78">
    <mergeCell ref="B46:F46"/>
    <mergeCell ref="I36:J36"/>
    <mergeCell ref="K36:L36"/>
    <mergeCell ref="H31:L31"/>
    <mergeCell ref="B39:B41"/>
    <mergeCell ref="A11:M11"/>
    <mergeCell ref="H29:L29"/>
    <mergeCell ref="C32:G32"/>
    <mergeCell ref="C34:H34"/>
    <mergeCell ref="I33:L33"/>
    <mergeCell ref="C44:F44"/>
    <mergeCell ref="C31:G31"/>
    <mergeCell ref="C15:G15"/>
    <mergeCell ref="A27:A28"/>
    <mergeCell ref="C38:F38"/>
    <mergeCell ref="A17:A19"/>
    <mergeCell ref="C30:G30"/>
    <mergeCell ref="C25:G25"/>
    <mergeCell ref="C17:G17"/>
    <mergeCell ref="A21:A22"/>
    <mergeCell ref="P27:P28"/>
    <mergeCell ref="P17:P19"/>
    <mergeCell ref="C27:G27"/>
    <mergeCell ref="B25:B26"/>
    <mergeCell ref="C20:G20"/>
    <mergeCell ref="B45:F45"/>
    <mergeCell ref="C39:F41"/>
    <mergeCell ref="C36:H36"/>
    <mergeCell ref="C43:F43"/>
    <mergeCell ref="H43:K43"/>
    <mergeCell ref="P25:P26"/>
    <mergeCell ref="B17:B19"/>
    <mergeCell ref="C19:G19"/>
    <mergeCell ref="A16:M16"/>
    <mergeCell ref="B13:B15"/>
    <mergeCell ref="A13:A15"/>
    <mergeCell ref="C22:G22"/>
    <mergeCell ref="B21:B22"/>
    <mergeCell ref="C21:G21"/>
    <mergeCell ref="P21:P22"/>
    <mergeCell ref="P5:P9"/>
    <mergeCell ref="P13:P15"/>
    <mergeCell ref="A23:M23"/>
    <mergeCell ref="C24:G24"/>
    <mergeCell ref="C18:G18"/>
    <mergeCell ref="C8:G8"/>
    <mergeCell ref="C7:G7"/>
    <mergeCell ref="C12:G12"/>
    <mergeCell ref="C14:G14"/>
    <mergeCell ref="C13:G13"/>
    <mergeCell ref="H32:L32"/>
    <mergeCell ref="I35:J35"/>
    <mergeCell ref="C35:H35"/>
    <mergeCell ref="C26:G26"/>
    <mergeCell ref="C28:G28"/>
    <mergeCell ref="A25:A26"/>
    <mergeCell ref="K35:L35"/>
    <mergeCell ref="B27:B28"/>
    <mergeCell ref="H30:L30"/>
    <mergeCell ref="C29:G29"/>
    <mergeCell ref="I2:L2"/>
    <mergeCell ref="C10:G10"/>
    <mergeCell ref="A4:M4"/>
    <mergeCell ref="C42:F42"/>
    <mergeCell ref="H42:K42"/>
    <mergeCell ref="K34:L34"/>
    <mergeCell ref="B33:G33"/>
    <mergeCell ref="I34:J34"/>
    <mergeCell ref="C5:G5"/>
    <mergeCell ref="C6:G6"/>
    <mergeCell ref="C9:G9"/>
    <mergeCell ref="A5:A9"/>
    <mergeCell ref="B5:B9"/>
    <mergeCell ref="A1:B1"/>
    <mergeCell ref="C1:G1"/>
    <mergeCell ref="D2:G2"/>
    <mergeCell ref="A3:B3"/>
    <mergeCell ref="C3:G3"/>
  </mergeCells>
  <phoneticPr fontId="0" type="noConversion"/>
  <conditionalFormatting sqref="I35:J35">
    <cfRule type="cellIs" dxfId="5" priority="5" operator="lessThan">
      <formula>$I$34</formula>
    </cfRule>
  </conditionalFormatting>
  <conditionalFormatting sqref="O35">
    <cfRule type="cellIs" dxfId="4" priority="9" operator="greaterThan">
      <formula>"I29"</formula>
    </cfRule>
    <cfRule type="cellIs" dxfId="3" priority="10" operator="greaterThan">
      <formula>"H29"</formula>
    </cfRule>
  </conditionalFormatting>
  <conditionalFormatting sqref="H29:L30 H32:L32">
    <cfRule type="cellIs" dxfId="2" priority="18" stopIfTrue="1" operator="lessThan">
      <formula>0.5</formula>
    </cfRule>
  </conditionalFormatting>
  <conditionalFormatting sqref="H43:K43">
    <cfRule type="cellIs" dxfId="1" priority="3" stopIfTrue="1" operator="equal">
      <formula>$L$30</formula>
    </cfRule>
  </conditionalFormatting>
  <conditionalFormatting sqref="H31:L31">
    <cfRule type="cellIs" dxfId="0" priority="1" stopIfTrue="1" operator="lessThan">
      <formula>0.5</formula>
    </cfRule>
  </conditionalFormatting>
  <printOptions horizontalCentered="1" verticalCentered="1"/>
  <pageMargins left="0.27559055118110237" right="0.19685039370078741" top="0.13" bottom="0.13" header="0.16" footer="0.15748031496062992"/>
  <pageSetup paperSize="9" scale="57" orientation="landscape" horizontalDpi="4294967293" r:id="rId1"/>
  <headerFooter alignWithMargins="0">
    <oddFooter>&amp;RPage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Identification</vt:lpstr>
      <vt:lpstr>Bilan de compétences</vt:lpstr>
      <vt:lpstr>'Bilan de compétences'!Zone_d_impression</vt:lpstr>
      <vt:lpstr>Identification!Zone_d_impression</vt:lpstr>
    </vt:vector>
  </TitlesOfParts>
  <Company>STSI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VIOLLIN</dc:creator>
  <cp:lastModifiedBy>cheftvx</cp:lastModifiedBy>
  <cp:lastPrinted>2014-12-29T09:50:42Z</cp:lastPrinted>
  <dcterms:created xsi:type="dcterms:W3CDTF">2011-09-24T16:55:29Z</dcterms:created>
  <dcterms:modified xsi:type="dcterms:W3CDTF">2021-10-18T12:05:40Z</dcterms:modified>
</cp:coreProperties>
</file>